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1075" windowHeight="10035"/>
  </bookViews>
  <sheets>
    <sheet name="Note 27 (1)" sheetId="1" r:id="rId1"/>
    <sheet name="Note 27 (2)" sheetId="2" r:id="rId2"/>
    <sheet name="Note 27 (3)" sheetId="3" r:id="rId3"/>
  </sheets>
  <externalReferences>
    <externalReference r:id="rId4"/>
  </externalReferences>
  <definedNames>
    <definedName name="_xlnm.Print_Area" localSheetId="1">'Note 27 (2)'!$A$1:$N$63</definedName>
    <definedName name="_xlnm.Print_Area" localSheetId="2">'Note 27 (3)'!$A$1:$G$87</definedName>
    <definedName name="_xlnm.Print_Titles" localSheetId="1">'Note 27 (2)'!#REF!</definedName>
    <definedName name="_xlnm.Print_Titles" localSheetId="2">'Note 27 (3)'!#REF!</definedName>
  </definedNames>
  <calcPr calcId="145621"/>
</workbook>
</file>

<file path=xl/calcChain.xml><?xml version="1.0" encoding="utf-8"?>
<calcChain xmlns="http://schemas.openxmlformats.org/spreadsheetml/2006/main">
  <c r="G6" i="3" l="1"/>
  <c r="G7" i="3"/>
  <c r="G8" i="3"/>
  <c r="G9" i="3"/>
  <c r="G10" i="3"/>
  <c r="G11" i="3"/>
  <c r="G12" i="3"/>
  <c r="E13" i="3"/>
  <c r="E15" i="3" s="1"/>
  <c r="F13" i="3"/>
  <c r="G13" i="3" s="1"/>
  <c r="G14" i="3"/>
  <c r="F15" i="3"/>
  <c r="G18" i="3"/>
  <c r="G25" i="3" s="1"/>
  <c r="G19" i="3"/>
  <c r="G20" i="3"/>
  <c r="G21" i="3"/>
  <c r="G22" i="3"/>
  <c r="G23" i="3"/>
  <c r="G24" i="3"/>
  <c r="G26" i="3"/>
  <c r="G27" i="3"/>
  <c r="G33" i="3"/>
  <c r="G34" i="3"/>
  <c r="G35" i="3"/>
  <c r="G36" i="3"/>
  <c r="G37" i="3"/>
  <c r="E38" i="3"/>
  <c r="F38" i="3"/>
  <c r="G38" i="3"/>
  <c r="G40" i="3"/>
  <c r="G41" i="3"/>
  <c r="G42" i="3"/>
  <c r="G45" i="3" s="1"/>
  <c r="G43" i="3"/>
  <c r="G44" i="3"/>
  <c r="F56" i="3"/>
  <c r="G56" i="3"/>
  <c r="F61" i="3"/>
  <c r="G61" i="3"/>
  <c r="F64" i="3"/>
  <c r="F73" i="3" s="1"/>
  <c r="F75" i="3" s="1"/>
  <c r="F87" i="3" s="1"/>
  <c r="G64" i="3"/>
  <c r="G73" i="3" s="1"/>
  <c r="G75" i="3" s="1"/>
  <c r="G87" i="3" s="1"/>
  <c r="F65" i="3"/>
  <c r="G65" i="3"/>
  <c r="G66" i="3"/>
  <c r="F74" i="3"/>
  <c r="G74" i="3"/>
  <c r="F80" i="3"/>
  <c r="G80" i="3"/>
  <c r="G15" i="3" l="1"/>
  <c r="F66" i="3"/>
  <c r="M23" i="2"/>
  <c r="M24" i="2"/>
  <c r="B26" i="2"/>
  <c r="C26" i="2"/>
  <c r="D26" i="2"/>
  <c r="E26" i="2"/>
  <c r="F26" i="2"/>
  <c r="G26" i="2"/>
  <c r="H26" i="2"/>
  <c r="I26" i="2"/>
  <c r="J26" i="2"/>
  <c r="K26" i="2"/>
  <c r="L26" i="2"/>
  <c r="M26" i="2"/>
  <c r="M32" i="2" s="1"/>
  <c r="M28" i="2"/>
  <c r="M52" i="2"/>
  <c r="M53" i="2"/>
  <c r="B55" i="2"/>
  <c r="K55" i="2" s="1"/>
  <c r="C55" i="2"/>
  <c r="D55" i="2"/>
  <c r="E55" i="2"/>
  <c r="L55" i="2" s="1"/>
  <c r="F55" i="2"/>
  <c r="G55" i="2"/>
  <c r="H55" i="2"/>
  <c r="I55" i="2"/>
  <c r="J55" i="2"/>
  <c r="M55" i="2"/>
  <c r="M61" i="2" s="1"/>
  <c r="M57" i="2"/>
  <c r="G41" i="1" l="1"/>
  <c r="F38" i="1"/>
  <c r="F41" i="1" s="1"/>
  <c r="G34" i="1"/>
  <c r="F29" i="1"/>
  <c r="F34" i="1" s="1"/>
  <c r="F23" i="1"/>
  <c r="C19" i="1" s="1"/>
  <c r="E23" i="1"/>
  <c r="G23" i="1" s="1"/>
  <c r="B23" i="1"/>
  <c r="G22" i="1"/>
  <c r="D22" i="1"/>
  <c r="G21" i="1"/>
  <c r="D21" i="1"/>
  <c r="G20" i="1"/>
  <c r="D20" i="1"/>
  <c r="G19" i="1"/>
  <c r="B19" i="1"/>
  <c r="F14" i="1"/>
  <c r="E14" i="1"/>
  <c r="G14" i="1" s="1"/>
  <c r="B14" i="1"/>
  <c r="G13" i="1"/>
  <c r="D13" i="1"/>
  <c r="G12" i="1"/>
  <c r="D12" i="1"/>
  <c r="D11" i="1"/>
  <c r="G10" i="1"/>
  <c r="C10" i="1"/>
  <c r="C14" i="1" s="1"/>
  <c r="B10" i="1"/>
  <c r="D10" i="1" s="1"/>
  <c r="D14" i="1" l="1"/>
  <c r="C23" i="1"/>
  <c r="D23" i="1" s="1"/>
  <c r="D19" i="1"/>
</calcChain>
</file>

<file path=xl/sharedStrings.xml><?xml version="1.0" encoding="utf-8"?>
<sst xmlns="http://schemas.openxmlformats.org/spreadsheetml/2006/main" count="187" uniqueCount="83">
  <si>
    <t>27 Liabilities from insurance and investment contracts</t>
  </si>
  <si>
    <t>P&amp;C insurance</t>
  </si>
  <si>
    <t xml:space="preserve">Change in insurance liabilities </t>
  </si>
  <si>
    <t>EURm</t>
  </si>
  <si>
    <t>Gross</t>
  </si>
  <si>
    <t>Ceded</t>
  </si>
  <si>
    <t>Net</t>
  </si>
  <si>
    <t>Provision for unearned premiums</t>
  </si>
  <si>
    <t>At 1 Jan.</t>
  </si>
  <si>
    <t>Acquired insurance holdings</t>
  </si>
  <si>
    <t>-</t>
  </si>
  <si>
    <t>Exchange differences</t>
  </si>
  <si>
    <t>Change in provision</t>
  </si>
  <si>
    <t>At 31 Dec.</t>
  </si>
  <si>
    <t>Provision for claims outstanding</t>
  </si>
  <si>
    <t>Disposed insurance holdings</t>
  </si>
  <si>
    <t>Liabilities from insurance contracts</t>
  </si>
  <si>
    <t>Incurred and reported losses</t>
  </si>
  <si>
    <t>Incurred but not reported losses (IBNR)</t>
  </si>
  <si>
    <t>Provisions for claims-adjustment costs</t>
  </si>
  <si>
    <t>Provisions for annuities and sickness benefits</t>
  </si>
  <si>
    <t>P&amp;C insurance total</t>
  </si>
  <si>
    <t>Reinsurers' share</t>
  </si>
  <si>
    <t>Total reinsurers' share</t>
  </si>
  <si>
    <t xml:space="preserve">As the P&amp;C insurance is exposed to various exchange rates, comparing the balance sheet data from year to year can be misleading. </t>
  </si>
  <si>
    <t>Total provision reported in the BS</t>
  </si>
  <si>
    <t>Provision for claims-adjustment costs</t>
  </si>
  <si>
    <t>of which established vested annuities</t>
  </si>
  <si>
    <t>Provision reported in the balance sheet</t>
  </si>
  <si>
    <t xml:space="preserve"> </t>
  </si>
  <si>
    <t>Total disbursed</t>
  </si>
  <si>
    <t>Current estimate of total claims costs</t>
  </si>
  <si>
    <t>Ten years later</t>
  </si>
  <si>
    <t>Nine years later</t>
  </si>
  <si>
    <t>Eight years later</t>
  </si>
  <si>
    <t>Seven years later</t>
  </si>
  <si>
    <t>Six years later</t>
  </si>
  <si>
    <t>Five years later</t>
  </si>
  <si>
    <t>Four years later</t>
  </si>
  <si>
    <t>Three years later</t>
  </si>
  <si>
    <t>Two years later</t>
  </si>
  <si>
    <t>One year later</t>
  </si>
  <si>
    <t>At the close of the claims year</t>
  </si>
  <si>
    <t>Total</t>
  </si>
  <si>
    <t>2006</t>
  </si>
  <si>
    <t>2005</t>
  </si>
  <si>
    <t>2004</t>
  </si>
  <si>
    <r>
      <t>&lt;</t>
    </r>
    <r>
      <rPr>
        <b/>
        <sz val="10"/>
        <color indexed="63"/>
        <rFont val="Calibri"/>
        <family val="2"/>
      </rPr>
      <t> </t>
    </r>
    <r>
      <rPr>
        <b/>
        <sz val="10"/>
        <color indexed="63"/>
        <rFont val="Arial"/>
        <family val="2"/>
      </rPr>
      <t>2003</t>
    </r>
  </si>
  <si>
    <t>Estimated claims cost</t>
  </si>
  <si>
    <t>  </t>
  </si>
  <si>
    <t>Claims cost after reinsurance</t>
  </si>
  <si>
    <t>Claims costs before reinsurance</t>
  </si>
  <si>
    <t>More information on P&amp;C insurance's insurance liabilities in the Risk Management section of the Annual accounts.</t>
  </si>
  <si>
    <t>The tables below show the cost trend for the claims for different years. The upper part of the tables shows how an estimate of the total claims costs per claims year evolves annually. The lower section shows how large a share of this is presented in the balance sheet.</t>
  </si>
  <si>
    <t>Claims cost trend of P&amp;C insurance</t>
  </si>
  <si>
    <t>Group, total</t>
  </si>
  <si>
    <r>
      <t>Exemption allowed in IFRS 4</t>
    </r>
    <r>
      <rPr>
        <i/>
        <sz val="10"/>
        <rFont val="Arial"/>
        <family val="2"/>
      </rPr>
      <t xml:space="preserve"> Insurance contracts</t>
    </r>
    <r>
      <rPr>
        <sz val="10"/>
        <rFont val="Arial"/>
        <family val="2"/>
      </rPr>
      <t xml:space="preserve"> has been applied to investment contracts with DPF or contracts with a right to trade-off for an investment contract with DPF. These investment contracts have been valued like insurance contracts.</t>
    </r>
  </si>
  <si>
    <t>Liability adequacy test does not give rise to supplementary claims.</t>
  </si>
  <si>
    <t>Investment contracts do not include a provision for claims outstanding.</t>
  </si>
  <si>
    <t>Life insurance total</t>
  </si>
  <si>
    <t>Liabilities for insurance and investment contracts total</t>
  </si>
  <si>
    <t>Liabilities for contracts with discretionary participation feature (DPF)</t>
  </si>
  <si>
    <t>Investment contracts</t>
  </si>
  <si>
    <t>Insurance contracts total</t>
  </si>
  <si>
    <t>Assumed reinsurance</t>
  </si>
  <si>
    <t>Liabilities for contracts without discretionary participation feature (DPF)</t>
  </si>
  <si>
    <t>Insurance contracts</t>
  </si>
  <si>
    <t>The liabilities at 1 Jan. and at 31 Dec. include the future bonus reserves and the effect of the reserve for the decreased discount rate. The calculation is based on items before reinsurers' share. A more detailed specification of changes in insurance liabilities is presented in Group's Risk Management.</t>
  </si>
  <si>
    <t>At 31 Dec. 2012</t>
  </si>
  <si>
    <t>Other</t>
  </si>
  <si>
    <t>Expense charge</t>
  </si>
  <si>
    <t>Claims paid</t>
  </si>
  <si>
    <t>Premiums</t>
  </si>
  <si>
    <t>At 1 Jan. 2012</t>
  </si>
  <si>
    <t>At 31 Dec. 2013</t>
  </si>
  <si>
    <t>At 1 Jan. 2013</t>
  </si>
  <si>
    <t>Change in liabilities arising from unit-linked insurance and investment contracts</t>
  </si>
  <si>
    <t>Net liability at 31 Dec. 2012</t>
  </si>
  <si>
    <t>Bonuses</t>
  </si>
  <si>
    <t>Guaranteed interest</t>
  </si>
  <si>
    <t>Net liability at 31 Dec. 2013</t>
  </si>
  <si>
    <t xml:space="preserve">Change in liabilities arising from other than unit-linked insurance and investment contracts </t>
  </si>
  <si>
    <t>Life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</si>
</sst>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E_U_R_-;\-* #,##0.00\ _E_U_R_-;_-* &quot;-&quot;??\ _E_U_R_-;_-@_-"/>
  </numFmts>
  <fonts count="39" x14ac:knownFonts="1">
    <font>
      <sz val="10"/>
      <color theme="1"/>
      <name val="Arial"/>
      <family val="2"/>
    </font>
    <font>
      <b/>
      <sz val="12"/>
      <name val="Arial"/>
      <family val="2"/>
    </font>
    <font>
      <sz val="10"/>
      <color theme="1"/>
      <name val="Calibri"/>
      <family val="2"/>
    </font>
    <font>
      <b/>
      <sz val="11"/>
      <name val="Arial"/>
      <family val="2"/>
    </font>
    <font>
      <b/>
      <sz val="10"/>
      <name val="Arial"/>
      <family val="2"/>
    </font>
    <font>
      <u/>
      <sz val="10"/>
      <name val="Arial"/>
      <family val="2"/>
    </font>
    <font>
      <b/>
      <sz val="10"/>
      <color indexed="63"/>
      <name val="Arial"/>
      <family val="2"/>
    </font>
    <font>
      <sz val="10"/>
      <color indexed="63"/>
      <name val="Arial"/>
      <family val="2"/>
    </font>
    <font>
      <sz val="10"/>
      <name val="Arial"/>
      <family val="2"/>
    </font>
    <font>
      <sz val="11"/>
      <color indexed="8"/>
      <name val="Calibri"/>
      <family val="2"/>
    </font>
    <font>
      <sz val="11"/>
      <color indexed="9"/>
      <name val="Calibri"/>
      <family val="2"/>
    </font>
    <font>
      <sz val="14"/>
      <name val="Arial"/>
      <family val="2"/>
    </font>
    <font>
      <b/>
      <sz val="20"/>
      <name val="Arial"/>
      <family val="2"/>
    </font>
    <font>
      <b/>
      <sz val="16"/>
      <name val="Arial"/>
      <family val="2"/>
    </font>
    <font>
      <sz val="10"/>
      <color theme="10"/>
      <name val="Arial"/>
      <family val="2"/>
    </font>
    <font>
      <sz val="8"/>
      <name val="Arial"/>
      <family val="2"/>
    </font>
    <font>
      <sz val="11"/>
      <color indexed="20"/>
      <name val="Calibri"/>
      <family val="2"/>
    </font>
    <font>
      <sz val="11"/>
      <color indexed="17"/>
      <name val="Calibri"/>
      <family val="2"/>
    </font>
    <font>
      <sz val="10"/>
      <color indexed="12"/>
      <name val="Arial"/>
      <family val="2"/>
    </font>
    <font>
      <b/>
      <sz val="11"/>
      <color indexed="52"/>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1"/>
      <color indexed="23"/>
      <name val="Calibri"/>
      <family val="2"/>
    </font>
    <font>
      <b/>
      <sz val="11"/>
      <color indexed="8"/>
      <name val="Calibri"/>
      <family val="2"/>
    </font>
    <font>
      <sz val="11"/>
      <color indexed="62"/>
      <name val="Calibri"/>
      <family val="2"/>
    </font>
    <font>
      <b/>
      <sz val="11"/>
      <color indexed="9"/>
      <name val="Calibri"/>
      <family val="2"/>
    </font>
    <font>
      <b/>
      <sz val="11"/>
      <color indexed="63"/>
      <name val="Calibri"/>
      <family val="2"/>
    </font>
    <font>
      <sz val="11"/>
      <color indexed="10"/>
      <name val="Calibri"/>
      <family val="2"/>
    </font>
    <font>
      <b/>
      <sz val="10"/>
      <color indexed="8"/>
      <name val="Arial"/>
      <family val="2"/>
    </font>
    <font>
      <sz val="10"/>
      <color indexed="8"/>
      <name val="Calibri"/>
      <family val="2"/>
    </font>
    <font>
      <b/>
      <sz val="10"/>
      <color indexed="63"/>
      <name val="Calibri"/>
      <family val="2"/>
    </font>
    <font>
      <sz val="10"/>
      <color rgb="FFFF0000"/>
      <name val="Arial"/>
      <family val="2"/>
    </font>
    <font>
      <sz val="10"/>
      <color indexed="8"/>
      <name val="Arial"/>
      <family val="2"/>
    </font>
    <font>
      <sz val="10"/>
      <name val="Calibri"/>
      <family val="2"/>
    </font>
    <font>
      <i/>
      <sz val="10"/>
      <name val="Arial"/>
      <family val="2"/>
    </font>
  </fonts>
  <fills count="25">
    <fill>
      <patternFill patternType="none"/>
    </fill>
    <fill>
      <patternFill patternType="gray125"/>
    </fill>
    <fill>
      <patternFill patternType="solid">
        <fgColor rgb="FFFAE6C8"/>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DCE6F1"/>
        <bgColor indexed="64"/>
      </patternFill>
    </fill>
    <fill>
      <patternFill patternType="solid">
        <fgColor indexed="26"/>
      </patternFill>
    </fill>
    <fill>
      <patternFill patternType="solid">
        <fgColor indexed="22"/>
      </patternFill>
    </fill>
    <fill>
      <patternFill patternType="solid">
        <fgColor indexed="43"/>
      </patternFill>
    </fill>
    <fill>
      <patternFill patternType="solid">
        <fgColor indexed="55"/>
      </patternFill>
    </fill>
  </fills>
  <borders count="13">
    <border>
      <left/>
      <right/>
      <top/>
      <bottom/>
      <diagonal/>
    </border>
    <border>
      <left/>
      <right/>
      <top/>
      <bottom style="medium">
        <color rgb="FF000000"/>
      </bottom>
      <diagonal/>
    </border>
    <border>
      <left/>
      <right/>
      <top style="thin">
        <color rgb="FF000000"/>
      </top>
      <bottom style="thin">
        <color rgb="FF000000"/>
      </bottom>
      <diagonal/>
    </border>
    <border>
      <left/>
      <right/>
      <top style="medium">
        <color rgb="FF000000"/>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93">
    <xf numFmtId="0" fontId="0" fillId="0" borderId="0"/>
    <xf numFmtId="49" fontId="1" fillId="0" borderId="0" applyAlignment="0"/>
    <xf numFmtId="0" fontId="3" fillId="0" borderId="0">
      <alignment wrapText="1"/>
    </xf>
    <xf numFmtId="49" fontId="4" fillId="0" borderId="0">
      <alignment horizontal="left"/>
    </xf>
    <xf numFmtId="0" fontId="4" fillId="0" borderId="0">
      <alignment horizontal="center" wrapText="1"/>
    </xf>
    <xf numFmtId="0" fontId="6" fillId="0" borderId="1" applyFill="0">
      <alignment horizontal="left"/>
    </xf>
    <xf numFmtId="0" fontId="6" fillId="0" borderId="1" applyFill="0">
      <alignment horizontal="right"/>
    </xf>
    <xf numFmtId="0" fontId="4" fillId="0" borderId="0">
      <alignment wrapText="1"/>
    </xf>
    <xf numFmtId="49" fontId="7" fillId="2" borderId="0">
      <alignment horizontal="right"/>
    </xf>
    <xf numFmtId="49" fontId="8" fillId="0" borderId="0" applyFill="0" applyBorder="0">
      <alignment horizontal="right"/>
    </xf>
    <xf numFmtId="0" fontId="8" fillId="0" borderId="0" applyFill="0" applyBorder="0">
      <alignment horizontal="left"/>
    </xf>
    <xf numFmtId="0" fontId="4" fillId="0" borderId="2" applyNumberFormat="0" applyFill="0" applyAlignment="0"/>
    <xf numFmtId="49" fontId="4" fillId="2" borderId="2">
      <alignment horizontal="right"/>
    </xf>
    <xf numFmtId="3" fontId="4" fillId="0" borderId="2" applyNumberFormat="0">
      <alignment horizontal="right"/>
    </xf>
    <xf numFmtId="0" fontId="8"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8" fillId="0" borderId="0" applyNumberFormat="0" applyFont="0" applyFill="0" applyBorder="0" applyAlignment="0" applyProtection="0">
      <alignment horizontal="left"/>
    </xf>
    <xf numFmtId="49" fontId="4" fillId="2" borderId="0">
      <alignment horizontal="right"/>
    </xf>
    <xf numFmtId="0" fontId="4" fillId="0" borderId="0" applyAlignment="0">
      <alignment wrapText="1"/>
    </xf>
    <xf numFmtId="0" fontId="4" fillId="0" borderId="0" applyNumberFormat="0">
      <alignment horizontal="right" wrapText="1"/>
    </xf>
    <xf numFmtId="49" fontId="11" fillId="0" borderId="3" applyBorder="0">
      <alignment horizontal="right" vertical="center"/>
    </xf>
    <xf numFmtId="0" fontId="4" fillId="0" borderId="0"/>
    <xf numFmtId="0" fontId="12" fillId="0" borderId="0" applyNumberFormat="0" applyAlignment="0"/>
    <xf numFmtId="0" fontId="13" fillId="0" borderId="0" applyAlignment="0"/>
    <xf numFmtId="0" fontId="4" fillId="0" borderId="0" applyFont="0">
      <alignment wrapText="1"/>
    </xf>
    <xf numFmtId="0" fontId="7" fillId="20" borderId="0" applyNumberFormat="0">
      <alignment horizontal="right"/>
    </xf>
    <xf numFmtId="3" fontId="7" fillId="2" borderId="0">
      <alignment horizontal="right"/>
    </xf>
    <xf numFmtId="0" fontId="8" fillId="0" borderId="0" applyNumberFormat="0" applyFont="0" applyFill="0" applyBorder="0" applyAlignment="0">
      <alignment horizontal="left"/>
    </xf>
    <xf numFmtId="0" fontId="14" fillId="0" borderId="2">
      <alignment horizontal="right"/>
    </xf>
    <xf numFmtId="0" fontId="4" fillId="0" borderId="0" applyNumberFormat="0" applyFont="0" applyFill="0" applyBorder="0" applyAlignment="0"/>
    <xf numFmtId="49" fontId="8" fillId="0" borderId="0">
      <alignment horizontal="right"/>
    </xf>
    <xf numFmtId="0" fontId="4" fillId="0" borderId="2" applyFill="0" applyAlignment="0"/>
    <xf numFmtId="4" fontId="4" fillId="2" borderId="2">
      <alignment horizontal="right"/>
    </xf>
    <xf numFmtId="0" fontId="8" fillId="0" borderId="0" applyNumberFormat="0" applyFont="0" applyFill="0" applyBorder="0" applyAlignment="0">
      <alignment wrapText="1"/>
    </xf>
    <xf numFmtId="0" fontId="15" fillId="0" borderId="0">
      <alignment wrapText="1"/>
    </xf>
    <xf numFmtId="0" fontId="1" fillId="0" borderId="0">
      <alignment wrapText="1"/>
    </xf>
    <xf numFmtId="0" fontId="6" fillId="0" borderId="1" applyNumberFormat="0" applyFill="0">
      <alignment horizontal="center"/>
    </xf>
    <xf numFmtId="0" fontId="6" fillId="0" borderId="1" applyFill="0">
      <alignment horizontal="left"/>
    </xf>
    <xf numFmtId="4" fontId="4" fillId="20" borderId="2" applyNumberFormat="0">
      <alignment horizontal="right"/>
    </xf>
    <xf numFmtId="0" fontId="8" fillId="0" borderId="2">
      <alignment horizontal="right"/>
    </xf>
    <xf numFmtId="164" fontId="8" fillId="0" borderId="0" applyFont="0" applyFill="0" applyBorder="0" applyAlignment="0" applyProtection="0"/>
    <xf numFmtId="0" fontId="8" fillId="21" borderId="4" applyNumberFormat="0" applyFont="0" applyAlignment="0" applyProtection="0"/>
    <xf numFmtId="0" fontId="16" fillId="3" borderId="0" applyNumberFormat="0" applyBorder="0" applyAlignment="0" applyProtection="0"/>
    <xf numFmtId="0" fontId="17" fillId="4" borderId="0" applyNumberFormat="0" applyBorder="0" applyAlignment="0" applyProtection="0"/>
    <xf numFmtId="0" fontId="18" fillId="0" borderId="0" applyNumberFormat="0" applyBorder="0" applyAlignment="0">
      <protection locked="0"/>
    </xf>
    <xf numFmtId="0" fontId="19" fillId="22" borderId="5" applyNumberFormat="0" applyAlignment="0" applyProtection="0"/>
    <xf numFmtId="0" fontId="20" fillId="0" borderId="6" applyNumberFormat="0" applyFill="0" applyAlignment="0" applyProtection="0"/>
    <xf numFmtId="0" fontId="21" fillId="23" borderId="0" applyNumberFormat="0" applyBorder="0" applyAlignment="0" applyProtection="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7" borderId="5" applyNumberFormat="0" applyAlignment="0" applyProtection="0"/>
    <xf numFmtId="0" fontId="29" fillId="24" borderId="11" applyNumberFormat="0" applyAlignment="0" applyProtection="0"/>
    <xf numFmtId="3" fontId="4" fillId="2" borderId="2">
      <alignment horizontal="right"/>
    </xf>
    <xf numFmtId="3" fontId="4" fillId="0" borderId="2">
      <alignment horizontal="right"/>
    </xf>
    <xf numFmtId="0" fontId="30" fillId="22" borderId="12" applyNumberFormat="0" applyAlignment="0" applyProtection="0"/>
    <xf numFmtId="0" fontId="31" fillId="0" borderId="0" applyNumberFormat="0" applyFill="0" applyBorder="0" applyAlignment="0" applyProtection="0"/>
  </cellStyleXfs>
  <cellXfs count="102">
    <xf numFmtId="0" fontId="0" fillId="0" borderId="0" xfId="0"/>
    <xf numFmtId="0" fontId="2" fillId="0" borderId="0" xfId="0" applyFont="1" applyFill="1"/>
    <xf numFmtId="0" fontId="0" fillId="0" borderId="0" xfId="0" applyFill="1"/>
    <xf numFmtId="0" fontId="5" fillId="0" borderId="0" xfId="0" applyFont="1" applyFill="1"/>
    <xf numFmtId="0" fontId="4" fillId="0" borderId="0" xfId="4">
      <alignment horizontal="center" wrapText="1"/>
    </xf>
    <xf numFmtId="0" fontId="4" fillId="0" borderId="0" xfId="4">
      <alignment horizontal="center" wrapText="1"/>
    </xf>
    <xf numFmtId="0" fontId="6" fillId="0" borderId="1" xfId="5" applyFill="1">
      <alignment horizontal="left"/>
    </xf>
    <xf numFmtId="0" fontId="6" fillId="0" borderId="1" xfId="6" applyAlignment="1">
      <alignment horizontal="right" wrapText="1"/>
    </xf>
    <xf numFmtId="0" fontId="4" fillId="0" borderId="0" xfId="7" applyAlignment="1">
      <alignment wrapText="1"/>
    </xf>
    <xf numFmtId="3" fontId="7" fillId="2" borderId="0" xfId="8" applyNumberFormat="1" applyAlignment="1">
      <alignment horizontal="right" wrapText="1"/>
    </xf>
    <xf numFmtId="3" fontId="8" fillId="0" borderId="0" xfId="9" applyNumberFormat="1" applyAlignment="1">
      <alignment horizontal="right" wrapText="1"/>
    </xf>
    <xf numFmtId="0" fontId="4" fillId="0" borderId="0" xfId="7" applyAlignment="1">
      <alignment horizontal="left" wrapText="1"/>
    </xf>
    <xf numFmtId="0" fontId="8" fillId="0" borderId="0" xfId="10" applyAlignment="1">
      <alignment horizontal="left" wrapText="1"/>
    </xf>
    <xf numFmtId="3" fontId="7" fillId="2" borderId="0" xfId="8" quotePrefix="1" applyNumberFormat="1" applyAlignment="1">
      <alignment horizontal="right" wrapText="1"/>
    </xf>
    <xf numFmtId="3" fontId="8" fillId="0" borderId="0" xfId="9" quotePrefix="1" applyNumberFormat="1" applyAlignment="1">
      <alignment horizontal="right" wrapText="1"/>
    </xf>
    <xf numFmtId="3" fontId="8" fillId="0" borderId="0" xfId="9" applyNumberFormat="1" applyFill="1" applyAlignment="1">
      <alignment horizontal="right" wrapText="1"/>
    </xf>
    <xf numFmtId="0" fontId="4" fillId="0" borderId="2" xfId="11" quotePrefix="1" applyAlignment="1">
      <alignment horizontal="left" wrapText="1"/>
    </xf>
    <xf numFmtId="3" fontId="4" fillId="2" borderId="2" xfId="12" applyNumberFormat="1" applyAlignment="1">
      <alignment horizontal="right" wrapText="1"/>
    </xf>
    <xf numFmtId="3" fontId="4" fillId="0" borderId="2" xfId="13" applyNumberFormat="1" applyAlignment="1">
      <alignment horizontal="right" wrapText="1"/>
    </xf>
    <xf numFmtId="0" fontId="0" fillId="0" borderId="0" xfId="0" applyAlignment="1">
      <alignment wrapText="1"/>
    </xf>
    <xf numFmtId="0" fontId="2" fillId="0" borderId="0" xfId="0" applyFont="1" applyFill="1" applyAlignment="1">
      <alignment wrapText="1"/>
    </xf>
    <xf numFmtId="0" fontId="6" fillId="0" borderId="1" xfId="6" applyFill="1" applyAlignment="1">
      <alignment horizontal="right" wrapText="1"/>
    </xf>
    <xf numFmtId="0" fontId="8" fillId="0" borderId="0" xfId="10" applyAlignment="1">
      <alignment horizontal="left" wrapText="1" indent="3"/>
    </xf>
    <xf numFmtId="0" fontId="8" fillId="0" borderId="0" xfId="10" applyFill="1" applyAlignment="1">
      <alignment horizontal="left" wrapText="1" indent="6"/>
    </xf>
    <xf numFmtId="0" fontId="4" fillId="0" borderId="2" xfId="11" applyAlignment="1">
      <alignment wrapText="1"/>
    </xf>
    <xf numFmtId="3" fontId="4" fillId="0" borderId="2" xfId="13" applyNumberFormat="1" applyFill="1" applyAlignment="1">
      <alignment horizontal="right" wrapText="1"/>
    </xf>
    <xf numFmtId="0" fontId="0" fillId="0" borderId="0" xfId="0" applyBorder="1" applyAlignment="1">
      <alignment wrapText="1"/>
    </xf>
    <xf numFmtId="0" fontId="8" fillId="0" borderId="0" xfId="0" applyFont="1" applyBorder="1"/>
    <xf numFmtId="0" fontId="8" fillId="0" borderId="0" xfId="0" applyFont="1" applyFill="1"/>
    <xf numFmtId="4" fontId="4" fillId="0" borderId="0" xfId="0" applyNumberFormat="1" applyFont="1"/>
    <xf numFmtId="4" fontId="0" fillId="0" borderId="0" xfId="0" applyNumberFormat="1"/>
    <xf numFmtId="4" fontId="0" fillId="0" borderId="0" xfId="0" applyNumberFormat="1" applyFill="1"/>
    <xf numFmtId="0" fontId="4" fillId="0" borderId="0" xfId="0" applyFont="1" applyFill="1"/>
    <xf numFmtId="3" fontId="4" fillId="0" borderId="2" xfId="13" applyNumberFormat="1">
      <alignment horizontal="right"/>
    </xf>
    <xf numFmtId="3" fontId="4" fillId="0" borderId="2" xfId="11" applyNumberFormat="1"/>
    <xf numFmtId="4" fontId="4" fillId="0" borderId="2" xfId="11" applyNumberFormat="1"/>
    <xf numFmtId="0" fontId="4" fillId="0" borderId="2" xfId="11" applyAlignment="1"/>
    <xf numFmtId="0" fontId="32" fillId="0" borderId="0" xfId="0" applyFont="1" applyFill="1"/>
    <xf numFmtId="3" fontId="8" fillId="0" borderId="0" xfId="9" applyNumberFormat="1">
      <alignment horizontal="right"/>
    </xf>
    <xf numFmtId="0" fontId="33" fillId="0" borderId="0" xfId="0" applyFont="1" applyBorder="1"/>
    <xf numFmtId="0" fontId="8" fillId="0" borderId="0" xfId="10">
      <alignment horizontal="left"/>
    </xf>
    <xf numFmtId="0" fontId="8" fillId="0" borderId="0" xfId="10" quotePrefix="1" applyFill="1" applyAlignment="1">
      <alignment horizontal="left" indent="2"/>
    </xf>
    <xf numFmtId="0" fontId="6" fillId="0" borderId="1" xfId="6">
      <alignment horizontal="right"/>
    </xf>
    <xf numFmtId="0" fontId="6" fillId="0" borderId="1" xfId="6" quotePrefix="1">
      <alignment horizontal="right"/>
    </xf>
    <xf numFmtId="0" fontId="6" fillId="0" borderId="1" xfId="6" quotePrefix="1" applyFill="1">
      <alignment horizontal="right"/>
    </xf>
    <xf numFmtId="0" fontId="6" fillId="0" borderId="1" xfId="5">
      <alignment horizontal="left"/>
    </xf>
    <xf numFmtId="0" fontId="0" fillId="0" borderId="0" xfId="51" applyFont="1"/>
    <xf numFmtId="4" fontId="8" fillId="0" borderId="0" xfId="0" applyNumberFormat="1" applyFont="1" applyFill="1"/>
    <xf numFmtId="3" fontId="0" fillId="0" borderId="0" xfId="0" applyNumberFormat="1"/>
    <xf numFmtId="3" fontId="8" fillId="0" borderId="0" xfId="0" applyNumberFormat="1" applyFont="1"/>
    <xf numFmtId="0" fontId="0" fillId="0" borderId="0" xfId="0" applyAlignment="1"/>
    <xf numFmtId="0" fontId="35" fillId="0" borderId="0" xfId="0" applyFont="1"/>
    <xf numFmtId="3" fontId="4" fillId="0" borderId="0" xfId="0" applyNumberFormat="1" applyFont="1" applyFill="1"/>
    <xf numFmtId="3" fontId="8" fillId="0" borderId="0" xfId="9" applyNumberFormat="1" applyFill="1">
      <alignment horizontal="right"/>
    </xf>
    <xf numFmtId="0" fontId="4" fillId="0" borderId="0" xfId="0" applyFont="1"/>
    <xf numFmtId="0" fontId="0" fillId="0" borderId="0" xfId="0" applyBorder="1"/>
    <xf numFmtId="3" fontId="0" fillId="0" borderId="0" xfId="0" applyNumberFormat="1" applyBorder="1"/>
    <xf numFmtId="3" fontId="4" fillId="0" borderId="0" xfId="0" applyNumberFormat="1" applyFont="1" applyFill="1" applyBorder="1"/>
    <xf numFmtId="3" fontId="32" fillId="0" borderId="0" xfId="0" applyNumberFormat="1" applyFont="1" applyFill="1" applyBorder="1"/>
    <xf numFmtId="0" fontId="36" fillId="0" borderId="0" xfId="0" applyFont="1" applyBorder="1"/>
    <xf numFmtId="0" fontId="8" fillId="0" borderId="0" xfId="0" applyFont="1" applyFill="1" applyBorder="1"/>
    <xf numFmtId="0" fontId="4" fillId="0" borderId="0" xfId="0" applyFont="1" applyFill="1" applyBorder="1"/>
    <xf numFmtId="3" fontId="4" fillId="2" borderId="2" xfId="12" applyNumberFormat="1">
      <alignment horizontal="right"/>
    </xf>
    <xf numFmtId="0" fontId="4" fillId="0" borderId="2" xfId="11" applyFill="1"/>
    <xf numFmtId="0" fontId="4" fillId="0" borderId="2" xfId="11" applyFill="1" applyAlignment="1"/>
    <xf numFmtId="0" fontId="6" fillId="0" borderId="1" xfId="6" applyFill="1">
      <alignment horizontal="right"/>
    </xf>
    <xf numFmtId="0" fontId="6" fillId="0" borderId="1" xfId="5" quotePrefix="1" applyFill="1">
      <alignment horizontal="left"/>
    </xf>
    <xf numFmtId="0" fontId="4" fillId="0" borderId="0" xfId="0" applyFont="1" applyBorder="1"/>
    <xf numFmtId="0" fontId="37" fillId="0" borderId="0" xfId="0" applyFont="1" applyFill="1" applyBorder="1"/>
    <xf numFmtId="3" fontId="4" fillId="0" borderId="2" xfId="11" applyNumberFormat="1" applyFill="1" applyAlignment="1">
      <alignment horizontal="left" indent="6"/>
    </xf>
    <xf numFmtId="0" fontId="4" fillId="0" borderId="2" xfId="11" applyAlignment="1">
      <alignment horizontal="left" indent="6"/>
    </xf>
    <xf numFmtId="0" fontId="4" fillId="0" borderId="2" xfId="11" applyFill="1" applyAlignment="1">
      <alignment horizontal="left" indent="6"/>
    </xf>
    <xf numFmtId="3" fontId="8" fillId="0" borderId="0" xfId="9" applyNumberFormat="1" applyBorder="1">
      <alignment horizontal="right"/>
    </xf>
    <xf numFmtId="3" fontId="7" fillId="2" borderId="0" xfId="8" applyNumberFormat="1">
      <alignment horizontal="right"/>
    </xf>
    <xf numFmtId="1" fontId="8" fillId="0" borderId="0" xfId="0" applyNumberFormat="1" applyFont="1" applyFill="1" applyBorder="1"/>
    <xf numFmtId="0" fontId="8" fillId="0" borderId="0" xfId="10" applyFill="1" applyBorder="1" applyAlignment="1">
      <alignment horizontal="left" indent="6"/>
    </xf>
    <xf numFmtId="0" fontId="4" fillId="0" borderId="0" xfId="0" applyFont="1" applyAlignment="1"/>
    <xf numFmtId="0" fontId="4" fillId="0" borderId="0" xfId="7" quotePrefix="1">
      <alignment wrapText="1"/>
    </xf>
    <xf numFmtId="0" fontId="4" fillId="0" borderId="2" xfId="11" applyFill="1" applyAlignment="1">
      <alignment wrapText="1"/>
    </xf>
    <xf numFmtId="3" fontId="8" fillId="0" borderId="0" xfId="0" applyNumberFormat="1" applyFont="1" applyFill="1" applyBorder="1"/>
    <xf numFmtId="0" fontId="8" fillId="0" borderId="0" xfId="10" applyFill="1" applyBorder="1" applyAlignment="1"/>
    <xf numFmtId="0" fontId="8" fillId="0" borderId="0" xfId="10" applyFill="1" applyBorder="1">
      <alignment horizontal="left"/>
    </xf>
    <xf numFmtId="0" fontId="0" fillId="0" borderId="0" xfId="0" applyFill="1" applyBorder="1"/>
    <xf numFmtId="3" fontId="4" fillId="0" borderId="0" xfId="41" applyNumberFormat="1">
      <alignment horizontal="right" wrapText="1"/>
    </xf>
    <xf numFmtId="4" fontId="8" fillId="0" borderId="0" xfId="0" applyNumberFormat="1" applyFont="1" applyFill="1" applyBorder="1"/>
    <xf numFmtId="0" fontId="4" fillId="0" borderId="0" xfId="0" applyFont="1" applyFill="1" applyBorder="1" applyAlignment="1">
      <alignment horizontal="right"/>
    </xf>
    <xf numFmtId="0" fontId="4" fillId="0" borderId="0" xfId="0" applyFont="1" applyFill="1" applyBorder="1" applyAlignment="1"/>
    <xf numFmtId="3" fontId="4" fillId="0" borderId="0" xfId="0" applyNumberFormat="1" applyFont="1" applyBorder="1"/>
    <xf numFmtId="3" fontId="4" fillId="2" borderId="0" xfId="39" applyNumberFormat="1">
      <alignment horizontal="right"/>
    </xf>
    <xf numFmtId="0" fontId="8" fillId="0" borderId="0" xfId="0" applyNumberFormat="1" applyFont="1" applyFill="1" applyBorder="1" applyAlignment="1"/>
    <xf numFmtId="14" fontId="4" fillId="0" borderId="0" xfId="0" quotePrefix="1" applyNumberFormat="1" applyFont="1" applyFill="1" applyBorder="1"/>
    <xf numFmtId="49" fontId="4" fillId="0" borderId="0" xfId="3" applyAlignment="1">
      <alignment horizontal="left" wrapText="1"/>
    </xf>
    <xf numFmtId="0" fontId="8" fillId="0" borderId="0" xfId="14"/>
    <xf numFmtId="49" fontId="1" fillId="0" borderId="0" xfId="1" applyAlignment="1">
      <alignment horizontal="left"/>
    </xf>
    <xf numFmtId="0" fontId="3" fillId="0" borderId="0" xfId="2" applyAlignment="1">
      <alignment horizontal="left" wrapText="1"/>
    </xf>
    <xf numFmtId="49" fontId="4" fillId="0" borderId="0" xfId="3" applyAlignment="1">
      <alignment horizontal="left"/>
    </xf>
    <xf numFmtId="0" fontId="4" fillId="0" borderId="0" xfId="4">
      <alignment horizontal="center" wrapText="1"/>
    </xf>
    <xf numFmtId="0" fontId="4" fillId="0" borderId="0" xfId="4" applyAlignment="1">
      <alignment horizontal="center" wrapText="1"/>
    </xf>
    <xf numFmtId="0" fontId="4" fillId="0" borderId="0" xfId="46">
      <alignment wrapText="1"/>
    </xf>
    <xf numFmtId="49" fontId="4" fillId="0" borderId="0" xfId="3">
      <alignment horizontal="left"/>
    </xf>
    <xf numFmtId="0" fontId="8" fillId="0" borderId="0" xfId="14" applyAlignment="1">
      <alignment wrapText="1"/>
    </xf>
    <xf numFmtId="0" fontId="3" fillId="0" borderId="0" xfId="2">
      <alignment wrapText="1"/>
    </xf>
  </cellXfs>
  <cellStyles count="93">
    <cellStyle name="20 % - Aksentti2" xfId="15"/>
    <cellStyle name="20 % - Aksentti3" xfId="16"/>
    <cellStyle name="20 % - Aksentti4" xfId="17"/>
    <cellStyle name="20 % - Aksentti5" xfId="18"/>
    <cellStyle name="20 % - Aksentti6" xfId="19"/>
    <cellStyle name="40 % - Aksentti1" xfId="20"/>
    <cellStyle name="40 % - Aksentti2" xfId="21"/>
    <cellStyle name="40 % - Aksentti3" xfId="22"/>
    <cellStyle name="40 % - Aksentti4" xfId="23"/>
    <cellStyle name="40 % - Aksentti5" xfId="24"/>
    <cellStyle name="40 % - Aksentti6" xfId="25"/>
    <cellStyle name="60 % - Aksentti1" xfId="26"/>
    <cellStyle name="60 % - Aksentti2" xfId="27"/>
    <cellStyle name="60 % - Aksentti3" xfId="28"/>
    <cellStyle name="60 % - Aksentti4" xfId="29"/>
    <cellStyle name="60 % - Aksentti5" xfId="30"/>
    <cellStyle name="60 % - Aksentti6" xfId="31"/>
    <cellStyle name="Aksentti1" xfId="32"/>
    <cellStyle name="Aksentti2" xfId="33"/>
    <cellStyle name="Aksentti3" xfId="34"/>
    <cellStyle name="Aksentti4" xfId="35"/>
    <cellStyle name="Aksentti5" xfId="36"/>
    <cellStyle name="Aksentti6" xfId="37"/>
    <cellStyle name="ar-blank" xfId="38"/>
    <cellStyle name="ar-bold" xfId="7"/>
    <cellStyle name="ar-bold-center" xfId="4"/>
    <cellStyle name="ar-bold-hilite" xfId="39"/>
    <cellStyle name="ar-bold-no-line" xfId="40"/>
    <cellStyle name="ar-bold-right" xfId="41"/>
    <cellStyle name="ar-brace-vertical-centered" xfId="42"/>
    <cellStyle name="ar-download" xfId="43"/>
    <cellStyle name="ar-h1" xfId="44"/>
    <cellStyle name="ar-h2" xfId="45"/>
    <cellStyle name="ar-h3" xfId="1"/>
    <cellStyle name="ar-h4" xfId="2"/>
    <cellStyle name="ar-h5" xfId="3"/>
    <cellStyle name="ar-h6" xfId="46"/>
    <cellStyle name="ar-hilight-right" xfId="47"/>
    <cellStyle name="ar-hilite" xfId="8"/>
    <cellStyle name="ar-hilite-pagebreak" xfId="48"/>
    <cellStyle name="ar-left" xfId="10"/>
    <cellStyle name="ar-left-pagebreak" xfId="49"/>
    <cellStyle name="ar-link-line" xfId="50"/>
    <cellStyle name="ar-pagebreak" xfId="51"/>
    <cellStyle name="ar-right" xfId="9"/>
    <cellStyle name="ar-right-no-border" xfId="52"/>
    <cellStyle name="ar-subtotal" xfId="53"/>
    <cellStyle name="ar-subtotal-hilite" xfId="54"/>
    <cellStyle name="ar-text" xfId="14"/>
    <cellStyle name="ar-text-pagebreak" xfId="55"/>
    <cellStyle name="ar-text-small" xfId="56"/>
    <cellStyle name="ar-th1" xfId="57"/>
    <cellStyle name="ar-thead" xfId="5"/>
    <cellStyle name="ar-thead-center" xfId="58"/>
    <cellStyle name="ar-thead-left" xfId="59"/>
    <cellStyle name="ar-thead-right" xfId="6"/>
    <cellStyle name="ar-total" xfId="11"/>
    <cellStyle name="ar-total-hilight-right" xfId="60"/>
    <cellStyle name="ar-total-hilite" xfId="12"/>
    <cellStyle name="ar-total-nobold" xfId="61"/>
    <cellStyle name="ar-total-right" xfId="13"/>
    <cellStyle name="Comma 2" xfId="62"/>
    <cellStyle name="Huomautus" xfId="63"/>
    <cellStyle name="Huono" xfId="64"/>
    <cellStyle name="Hyvä" xfId="65"/>
    <cellStyle name="Inmatning" xfId="66"/>
    <cellStyle name="Laskenta" xfId="67"/>
    <cellStyle name="Linkitetty solu" xfId="68"/>
    <cellStyle name="Neutraali" xfId="69"/>
    <cellStyle name="Normaali 2" xfId="70"/>
    <cellStyle name="Normaali 2 2" xfId="71"/>
    <cellStyle name="Normaali 3" xfId="72"/>
    <cellStyle name="Normaali 3 2" xfId="73"/>
    <cellStyle name="Normal" xfId="0" builtinId="0"/>
    <cellStyle name="Normal 12" xfId="74"/>
    <cellStyle name="Normal 2" xfId="75"/>
    <cellStyle name="Normal 2 2" xfId="76"/>
    <cellStyle name="Normal 3" xfId="77"/>
    <cellStyle name="Normal 4" xfId="78"/>
    <cellStyle name="Otsikko" xfId="79"/>
    <cellStyle name="Otsikko 1" xfId="80"/>
    <cellStyle name="Otsikko 2" xfId="81"/>
    <cellStyle name="Otsikko 3" xfId="82"/>
    <cellStyle name="Otsikko 4" xfId="83"/>
    <cellStyle name="Percent 2" xfId="84"/>
    <cellStyle name="Selittävä teksti" xfId="85"/>
    <cellStyle name="Summa" xfId="86"/>
    <cellStyle name="Syöttö" xfId="87"/>
    <cellStyle name="Tarkistussolu" xfId="88"/>
    <cellStyle name="total-hilite-pagebreak-bold" xfId="89"/>
    <cellStyle name="total-pagebreak-bold" xfId="90"/>
    <cellStyle name="Tulostus" xfId="91"/>
    <cellStyle name="Varoitusteksti"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mpo/VSK%202013/8_Tilinp&#228;&#228;t&#246;s/Excelit%20verkkoon/Kokonainen%20ENG/Sampo_Group_Financial_Statements_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Income Statement"/>
      <sheetName val="Group Balance Sheet"/>
      <sheetName val="Changes is equity"/>
      <sheetName val="Cash flow"/>
      <sheetName val="Segment information"/>
      <sheetName val="Note 1"/>
      <sheetName val="Note 2"/>
      <sheetName val="Note 3"/>
      <sheetName val="Note 4"/>
      <sheetName val="Note 5"/>
      <sheetName val="Note 6"/>
      <sheetName val="Note 7"/>
      <sheetName val="Note 8"/>
      <sheetName val="Note 9"/>
      <sheetName val="Note 10"/>
      <sheetName val="Note 11"/>
      <sheetName val="Note 12"/>
      <sheetName val="Note 13"/>
      <sheetName val="Note 14"/>
      <sheetName val="Note 15"/>
      <sheetName val="Note 16"/>
      <sheetName val="Note 17"/>
      <sheetName val="Note 18"/>
      <sheetName val="Note 19"/>
      <sheetName val="Note 20"/>
      <sheetName val="Note 21"/>
      <sheetName val="Note 22"/>
      <sheetName val="Note 23"/>
      <sheetName val="Note 24"/>
      <sheetName val="Note 25"/>
      <sheetName val="Note 26"/>
      <sheetName val="Taseen liite 27"/>
      <sheetName val="Note 27 (1)"/>
      <sheetName val="Note 27 (2)"/>
      <sheetName val="Note 27 (3)"/>
      <sheetName val="Note 28"/>
      <sheetName val="Note 29"/>
      <sheetName val="Note 30"/>
      <sheetName val="Note 31"/>
      <sheetName val="Note 32"/>
      <sheetName val="Note 33"/>
      <sheetName val="Note 34"/>
      <sheetName val="Note 35"/>
      <sheetName val="Note 36"/>
      <sheetName val="Note 37"/>
      <sheetName val="Note 38"/>
      <sheetName val="Note 39"/>
      <sheetName val="Note 40"/>
      <sheetName val="Note 41"/>
      <sheetName val="Sampo plc's Income Statement"/>
      <sheetName val="Sampo Plc's Balance Sheet"/>
      <sheetName val="Sampo Plc's Cash flows"/>
      <sheetName val="Sampo Notes 1-4"/>
      <sheetName val="Sampo Notes 5-10"/>
      <sheetName val="Sampo Notes 11-14"/>
      <sheetName val="Sampo Note 15"/>
      <sheetName val="Sampo Notes 16-18"/>
      <sheetName val="Sampo Notes 19-21"/>
      <sheetName val="Sampo Note 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4">
          <cell r="I34"/>
          <cell r="J34"/>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G43"/>
  <sheetViews>
    <sheetView tabSelected="1" view="pageBreakPreview" zoomScaleNormal="100" zoomScaleSheetLayoutView="100" workbookViewId="0">
      <selection sqref="A1:G1"/>
    </sheetView>
  </sheetViews>
  <sheetFormatPr defaultRowHeight="12.75" x14ac:dyDescent="0.2"/>
  <cols>
    <col min="1" max="1" width="58.42578125" customWidth="1"/>
    <col min="2" max="7" width="13.5703125" customWidth="1"/>
  </cols>
  <sheetData>
    <row r="1" spans="1:7" ht="15.75" x14ac:dyDescent="0.25">
      <c r="A1" s="93" t="s">
        <v>0</v>
      </c>
      <c r="B1" s="93"/>
      <c r="C1" s="93"/>
      <c r="D1" s="93"/>
      <c r="E1" s="93"/>
      <c r="F1" s="93"/>
      <c r="G1" s="93"/>
    </row>
    <row r="2" spans="1:7" x14ac:dyDescent="0.2">
      <c r="A2" s="1"/>
      <c r="B2" s="2"/>
      <c r="C2" s="2"/>
      <c r="D2" s="2"/>
      <c r="E2" s="2"/>
      <c r="F2" s="2"/>
      <c r="G2" s="2"/>
    </row>
    <row r="3" spans="1:7" ht="15" x14ac:dyDescent="0.25">
      <c r="A3" s="94" t="s">
        <v>1</v>
      </c>
      <c r="B3" s="94"/>
      <c r="C3" s="94"/>
      <c r="D3" s="94"/>
      <c r="E3" s="94"/>
      <c r="F3" s="94"/>
      <c r="G3" s="94"/>
    </row>
    <row r="4" spans="1:7" x14ac:dyDescent="0.2">
      <c r="A4" s="1"/>
      <c r="B4" s="2"/>
      <c r="C4" s="2"/>
      <c r="D4" s="2"/>
      <c r="E4" s="2"/>
      <c r="F4" s="2"/>
      <c r="G4" s="2"/>
    </row>
    <row r="5" spans="1:7" x14ac:dyDescent="0.2">
      <c r="A5" s="95" t="s">
        <v>2</v>
      </c>
      <c r="B5" s="95"/>
      <c r="C5" s="95"/>
      <c r="D5" s="95"/>
      <c r="E5" s="95"/>
      <c r="F5" s="95"/>
      <c r="G5" s="95"/>
    </row>
    <row r="6" spans="1:7" x14ac:dyDescent="0.2">
      <c r="A6" s="3"/>
      <c r="B6" s="2"/>
      <c r="C6" s="2"/>
      <c r="D6" s="2"/>
      <c r="E6" s="2"/>
      <c r="F6" s="2"/>
      <c r="G6" s="2"/>
    </row>
    <row r="7" spans="1:7" x14ac:dyDescent="0.2">
      <c r="A7" s="4"/>
      <c r="B7" s="96">
        <v>2013</v>
      </c>
      <c r="C7" s="96"/>
      <c r="D7" s="96"/>
      <c r="E7" s="96">
        <v>2012</v>
      </c>
      <c r="F7" s="96"/>
      <c r="G7" s="96"/>
    </row>
    <row r="8" spans="1:7" ht="13.5" thickBot="1" x14ac:dyDescent="0.25">
      <c r="A8" s="6" t="s">
        <v>3</v>
      </c>
      <c r="B8" s="7" t="s">
        <v>4</v>
      </c>
      <c r="C8" s="7" t="s">
        <v>5</v>
      </c>
      <c r="D8" s="7" t="s">
        <v>6</v>
      </c>
      <c r="E8" s="7" t="s">
        <v>4</v>
      </c>
      <c r="F8" s="7" t="s">
        <v>5</v>
      </c>
      <c r="G8" s="7" t="s">
        <v>6</v>
      </c>
    </row>
    <row r="9" spans="1:7" x14ac:dyDescent="0.2">
      <c r="A9" s="8" t="s">
        <v>7</v>
      </c>
      <c r="B9" s="9"/>
      <c r="C9" s="9"/>
      <c r="D9" s="9"/>
      <c r="E9" s="10"/>
      <c r="F9" s="10"/>
      <c r="G9" s="10"/>
    </row>
    <row r="10" spans="1:7" x14ac:dyDescent="0.2">
      <c r="A10" s="11" t="s">
        <v>8</v>
      </c>
      <c r="B10" s="9">
        <f>E14</f>
        <v>2107.1813686753953</v>
      </c>
      <c r="C10" s="9">
        <f>F14</f>
        <v>54.533325565136323</v>
      </c>
      <c r="D10" s="9">
        <f>B10-C10</f>
        <v>2052.6480431102591</v>
      </c>
      <c r="E10" s="10">
        <v>1971.554196588869</v>
      </c>
      <c r="F10" s="10">
        <v>52.674147217235188</v>
      </c>
      <c r="G10" s="10">
        <f>E10-F10</f>
        <v>1918.8800493716337</v>
      </c>
    </row>
    <row r="11" spans="1:7" x14ac:dyDescent="0.2">
      <c r="A11" s="12" t="s">
        <v>9</v>
      </c>
      <c r="B11" s="9">
        <v>38.484320981946787</v>
      </c>
      <c r="C11" s="13" t="s">
        <v>10</v>
      </c>
      <c r="D11" s="9">
        <f>SUM(B11:C11)</f>
        <v>38.484320981946787</v>
      </c>
      <c r="E11" s="14" t="s">
        <v>10</v>
      </c>
      <c r="F11" s="14" t="s">
        <v>10</v>
      </c>
      <c r="G11" s="14" t="s">
        <v>10</v>
      </c>
    </row>
    <row r="12" spans="1:7" x14ac:dyDescent="0.2">
      <c r="A12" s="12" t="s">
        <v>11</v>
      </c>
      <c r="B12" s="9">
        <v>-126.50281662691063</v>
      </c>
      <c r="C12" s="9">
        <v>-1.7516407114789221</v>
      </c>
      <c r="D12" s="9">
        <f>SUM(B12:C12)</f>
        <v>-128.25445733838956</v>
      </c>
      <c r="E12" s="15">
        <v>56.36390806887924</v>
      </c>
      <c r="F12" s="15">
        <v>0.60699544348937451</v>
      </c>
      <c r="G12" s="10">
        <f>E12-F12</f>
        <v>55.756912625389866</v>
      </c>
    </row>
    <row r="13" spans="1:7" x14ac:dyDescent="0.2">
      <c r="A13" s="12" t="s">
        <v>12</v>
      </c>
      <c r="B13" s="9">
        <v>45.710772635861396</v>
      </c>
      <c r="C13" s="9">
        <v>-9.6551683964771957</v>
      </c>
      <c r="D13" s="9">
        <f>SUM(B13:C13)</f>
        <v>36.055604239384202</v>
      </c>
      <c r="E13" s="15">
        <v>79.263264017647103</v>
      </c>
      <c r="F13" s="15">
        <v>1.2521829044117645</v>
      </c>
      <c r="G13" s="10">
        <f>E13-F13</f>
        <v>78.011081113235335</v>
      </c>
    </row>
    <row r="14" spans="1:7" x14ac:dyDescent="0.2">
      <c r="A14" s="16" t="s">
        <v>13</v>
      </c>
      <c r="B14" s="17">
        <f>SUM(B10:B13)</f>
        <v>2064.8736456662932</v>
      </c>
      <c r="C14" s="17">
        <f>SUM(C10:C13)</f>
        <v>43.126516457180209</v>
      </c>
      <c r="D14" s="17">
        <f>B14-C14</f>
        <v>2021.7471292091129</v>
      </c>
      <c r="E14" s="18">
        <f>SUM(E10:E13)</f>
        <v>2107.1813686753953</v>
      </c>
      <c r="F14" s="18">
        <f>SUM(F10:F13)</f>
        <v>54.533325565136323</v>
      </c>
      <c r="G14" s="18">
        <f>E14-F14</f>
        <v>2052.6480431102591</v>
      </c>
    </row>
    <row r="15" spans="1:7" x14ac:dyDescent="0.2">
      <c r="A15" s="1"/>
      <c r="B15" s="19"/>
      <c r="C15" s="19"/>
      <c r="D15" s="19"/>
      <c r="E15" s="19"/>
      <c r="F15" s="19"/>
      <c r="G15" s="19"/>
    </row>
    <row r="16" spans="1:7" x14ac:dyDescent="0.2">
      <c r="A16" s="4"/>
      <c r="B16" s="97">
        <v>2013</v>
      </c>
      <c r="C16" s="97"/>
      <c r="D16" s="97"/>
      <c r="E16" s="97">
        <v>2012</v>
      </c>
      <c r="F16" s="97"/>
      <c r="G16" s="97"/>
    </row>
    <row r="17" spans="1:7" ht="13.5" thickBot="1" x14ac:dyDescent="0.25">
      <c r="A17" s="6" t="s">
        <v>3</v>
      </c>
      <c r="B17" s="7" t="s">
        <v>4</v>
      </c>
      <c r="C17" s="7" t="s">
        <v>5</v>
      </c>
      <c r="D17" s="7" t="s">
        <v>6</v>
      </c>
      <c r="E17" s="7" t="s">
        <v>4</v>
      </c>
      <c r="F17" s="7" t="s">
        <v>5</v>
      </c>
      <c r="G17" s="7" t="s">
        <v>6</v>
      </c>
    </row>
    <row r="18" spans="1:7" x14ac:dyDescent="0.2">
      <c r="A18" s="8" t="s">
        <v>14</v>
      </c>
      <c r="B18" s="9"/>
      <c r="C18" s="9"/>
      <c r="D18" s="9"/>
      <c r="E18" s="10"/>
      <c r="F18" s="10"/>
      <c r="G18" s="10"/>
    </row>
    <row r="19" spans="1:7" x14ac:dyDescent="0.2">
      <c r="A19" s="11" t="s">
        <v>8</v>
      </c>
      <c r="B19" s="9">
        <f>E23</f>
        <v>7747.152645071079</v>
      </c>
      <c r="C19" s="9">
        <f>F23</f>
        <v>522.34688452240437</v>
      </c>
      <c r="D19" s="9">
        <f>B19-C19</f>
        <v>7224.8057605486747</v>
      </c>
      <c r="E19" s="10">
        <v>7575.7489901256731</v>
      </c>
      <c r="F19" s="10">
        <v>475.7694120287253</v>
      </c>
      <c r="G19" s="10">
        <f>E19-F19</f>
        <v>7099.979578096948</v>
      </c>
    </row>
    <row r="20" spans="1:7" x14ac:dyDescent="0.2">
      <c r="A20" s="12" t="s">
        <v>15</v>
      </c>
      <c r="B20" s="9">
        <v>61.25090058019925</v>
      </c>
      <c r="C20" s="13">
        <v>0.38030211969210143</v>
      </c>
      <c r="D20" s="9">
        <f>B20</f>
        <v>61.25090058019925</v>
      </c>
      <c r="E20" s="14">
        <v>-0.61132812499999989</v>
      </c>
      <c r="F20" s="14">
        <v>-2.2403492647058824E-2</v>
      </c>
      <c r="G20" s="14">
        <f>E20</f>
        <v>-0.61132812499999989</v>
      </c>
    </row>
    <row r="21" spans="1:7" x14ac:dyDescent="0.2">
      <c r="A21" s="12" t="s">
        <v>11</v>
      </c>
      <c r="B21" s="9">
        <v>-313.9946881467568</v>
      </c>
      <c r="C21" s="9">
        <v>-20.300836985340709</v>
      </c>
      <c r="D21" s="9">
        <f>B21-C21</f>
        <v>-293.69385116141609</v>
      </c>
      <c r="E21" s="15">
        <v>199.2439582542296</v>
      </c>
      <c r="F21" s="15">
        <v>11.795992714267328</v>
      </c>
      <c r="G21" s="10">
        <f>E21-F21</f>
        <v>187.44796553996227</v>
      </c>
    </row>
    <row r="22" spans="1:7" x14ac:dyDescent="0.2">
      <c r="A22" s="12" t="s">
        <v>12</v>
      </c>
      <c r="B22" s="9">
        <v>-59.43591837914056</v>
      </c>
      <c r="C22" s="9">
        <v>-125.87903504311042</v>
      </c>
      <c r="D22" s="9">
        <f>B22-C22</f>
        <v>66.44311666396986</v>
      </c>
      <c r="E22" s="15">
        <v>-27.228975183823529</v>
      </c>
      <c r="F22" s="15">
        <v>34.803883272058819</v>
      </c>
      <c r="G22" s="10">
        <f>E22-F22</f>
        <v>-62.032858455882348</v>
      </c>
    </row>
    <row r="23" spans="1:7" x14ac:dyDescent="0.2">
      <c r="A23" s="16" t="s">
        <v>13</v>
      </c>
      <c r="B23" s="17">
        <f>SUM(B19:B22)</f>
        <v>7434.9729391253813</v>
      </c>
      <c r="C23" s="17">
        <f>SUM(C19:C22)</f>
        <v>376.54731461364537</v>
      </c>
      <c r="D23" s="17">
        <f>B23-C23</f>
        <v>7058.4256245117358</v>
      </c>
      <c r="E23" s="18">
        <f>SUM(E19:E22)</f>
        <v>7747.152645071079</v>
      </c>
      <c r="F23" s="18">
        <f>SUM(F19:F22)</f>
        <v>522.34688452240437</v>
      </c>
      <c r="G23" s="18">
        <f>E23-F23</f>
        <v>7224.8057605486747</v>
      </c>
    </row>
    <row r="24" spans="1:7" x14ac:dyDescent="0.2">
      <c r="A24" s="20"/>
      <c r="B24" s="19"/>
      <c r="C24" s="19"/>
      <c r="D24" s="19"/>
      <c r="E24" s="19"/>
      <c r="F24" s="19"/>
      <c r="G24" s="19"/>
    </row>
    <row r="25" spans="1:7" x14ac:dyDescent="0.2">
      <c r="A25" s="91" t="s">
        <v>16</v>
      </c>
      <c r="B25" s="91"/>
      <c r="C25" s="91"/>
      <c r="D25" s="91"/>
      <c r="E25" s="91"/>
      <c r="F25" s="91"/>
      <c r="G25" s="91"/>
    </row>
    <row r="26" spans="1:7" x14ac:dyDescent="0.2">
      <c r="A26" s="20"/>
      <c r="B26" s="19"/>
      <c r="C26" s="19"/>
      <c r="D26" s="19"/>
      <c r="E26" s="19"/>
      <c r="F26" s="19"/>
      <c r="G26" s="19"/>
    </row>
    <row r="27" spans="1:7" ht="13.5" thickBot="1" x14ac:dyDescent="0.25">
      <c r="A27" s="6" t="s">
        <v>3</v>
      </c>
      <c r="B27" s="21"/>
      <c r="C27" s="21"/>
      <c r="D27" s="21"/>
      <c r="E27" s="21"/>
      <c r="F27" s="21">
        <v>2013</v>
      </c>
      <c r="G27" s="21">
        <v>2012</v>
      </c>
    </row>
    <row r="28" spans="1:7" x14ac:dyDescent="0.2">
      <c r="A28" s="22" t="s">
        <v>7</v>
      </c>
      <c r="B28" s="19"/>
      <c r="C28" s="19"/>
      <c r="D28" s="19"/>
      <c r="E28" s="19"/>
      <c r="F28" s="9">
        <v>2064.8736456662932</v>
      </c>
      <c r="G28" s="10">
        <v>2107.0998601724541</v>
      </c>
    </row>
    <row r="29" spans="1:7" x14ac:dyDescent="0.2">
      <c r="A29" s="22" t="s">
        <v>14</v>
      </c>
      <c r="B29" s="19"/>
      <c r="C29" s="19"/>
      <c r="D29" s="19"/>
      <c r="E29" s="19"/>
      <c r="F29" s="9">
        <f>SUM(F30:F33)</f>
        <v>7434.9729172263551</v>
      </c>
      <c r="G29" s="10">
        <v>7747.152645071078</v>
      </c>
    </row>
    <row r="30" spans="1:7" x14ac:dyDescent="0.2">
      <c r="A30" s="23" t="s">
        <v>17</v>
      </c>
      <c r="B30" s="19"/>
      <c r="C30" s="19"/>
      <c r="D30" s="19"/>
      <c r="E30" s="19"/>
      <c r="F30" s="9">
        <v>1769.7580283550249</v>
      </c>
      <c r="G30" s="14">
        <v>2049.8112328128641</v>
      </c>
    </row>
    <row r="31" spans="1:7" x14ac:dyDescent="0.2">
      <c r="A31" s="23" t="s">
        <v>18</v>
      </c>
      <c r="B31" s="19"/>
      <c r="C31" s="19"/>
      <c r="D31" s="19"/>
      <c r="E31" s="19"/>
      <c r="F31" s="9">
        <v>3537.8594511857864</v>
      </c>
      <c r="G31" s="15">
        <v>3573.2570496387784</v>
      </c>
    </row>
    <row r="32" spans="1:7" x14ac:dyDescent="0.2">
      <c r="A32" s="23" t="s">
        <v>19</v>
      </c>
      <c r="B32" s="19"/>
      <c r="C32" s="19"/>
      <c r="D32" s="19"/>
      <c r="E32" s="19"/>
      <c r="F32" s="9">
        <v>271.3883629262566</v>
      </c>
      <c r="G32" s="15">
        <v>274.96271265439287</v>
      </c>
    </row>
    <row r="33" spans="1:7" x14ac:dyDescent="0.2">
      <c r="A33" s="23" t="s">
        <v>20</v>
      </c>
      <c r="B33" s="19"/>
      <c r="C33" s="19"/>
      <c r="D33" s="19"/>
      <c r="E33" s="19"/>
      <c r="F33" s="9">
        <v>1855.967074759287</v>
      </c>
      <c r="G33" s="10">
        <v>1849.1216499650429</v>
      </c>
    </row>
    <row r="34" spans="1:7" x14ac:dyDescent="0.2">
      <c r="A34" s="24" t="s">
        <v>21</v>
      </c>
      <c r="B34" s="24"/>
      <c r="C34" s="24"/>
      <c r="D34" s="25"/>
      <c r="E34" s="25"/>
      <c r="F34" s="17">
        <f>SUM(F28:F29)</f>
        <v>9499.8465628926479</v>
      </c>
      <c r="G34" s="18">
        <f>SUM(G28:G29)</f>
        <v>9854.2525052435321</v>
      </c>
    </row>
    <row r="35" spans="1:7" x14ac:dyDescent="0.2">
      <c r="A35" s="20"/>
      <c r="B35" s="19"/>
      <c r="C35" s="19"/>
      <c r="D35" s="19"/>
      <c r="E35" s="19"/>
      <c r="F35" s="9"/>
      <c r="G35" s="10"/>
    </row>
    <row r="36" spans="1:7" x14ac:dyDescent="0.2">
      <c r="A36" s="8" t="s">
        <v>22</v>
      </c>
      <c r="B36" s="19"/>
      <c r="C36" s="19"/>
      <c r="D36" s="19"/>
      <c r="E36" s="19"/>
      <c r="F36" s="9"/>
      <c r="G36" s="10"/>
    </row>
    <row r="37" spans="1:7" x14ac:dyDescent="0.2">
      <c r="A37" s="22" t="s">
        <v>7</v>
      </c>
      <c r="B37" s="19"/>
      <c r="C37" s="19"/>
      <c r="D37" s="19"/>
      <c r="E37" s="19"/>
      <c r="F37" s="9">
        <v>43.126516457180209</v>
      </c>
      <c r="G37" s="10">
        <v>54.533325565136323</v>
      </c>
    </row>
    <row r="38" spans="1:7" x14ac:dyDescent="0.2">
      <c r="A38" s="22" t="s">
        <v>14</v>
      </c>
      <c r="B38" s="19"/>
      <c r="C38" s="19"/>
      <c r="D38" s="19"/>
      <c r="E38" s="19"/>
      <c r="F38" s="9">
        <f>SUM(F39:F40)</f>
        <v>376.40312526103105</v>
      </c>
      <c r="G38" s="10">
        <v>522.25996271265433</v>
      </c>
    </row>
    <row r="39" spans="1:7" x14ac:dyDescent="0.2">
      <c r="A39" s="23" t="s">
        <v>17</v>
      </c>
      <c r="B39" s="19"/>
      <c r="C39" s="19"/>
      <c r="D39" s="19"/>
      <c r="E39" s="19"/>
      <c r="F39" s="9">
        <v>269.52749342483997</v>
      </c>
      <c r="G39" s="10">
        <v>401.11524120251687</v>
      </c>
    </row>
    <row r="40" spans="1:7" x14ac:dyDescent="0.2">
      <c r="A40" s="23" t="s">
        <v>18</v>
      </c>
      <c r="B40" s="19"/>
      <c r="C40" s="19"/>
      <c r="D40" s="19"/>
      <c r="E40" s="19"/>
      <c r="F40" s="9">
        <v>106.87563183619105</v>
      </c>
      <c r="G40" s="10">
        <v>121.14472151013749</v>
      </c>
    </row>
    <row r="41" spans="1:7" x14ac:dyDescent="0.2">
      <c r="A41" s="24" t="s">
        <v>23</v>
      </c>
      <c r="B41" s="24"/>
      <c r="C41" s="24"/>
      <c r="D41" s="24"/>
      <c r="E41" s="25"/>
      <c r="F41" s="17">
        <f>SUM(F37:F38)</f>
        <v>419.52964171821128</v>
      </c>
      <c r="G41" s="18">
        <f>SUM(G37:G38)</f>
        <v>576.79328827779068</v>
      </c>
    </row>
    <row r="42" spans="1:7" x14ac:dyDescent="0.2">
      <c r="A42" s="26"/>
      <c r="B42" s="26"/>
      <c r="C42" s="26"/>
      <c r="D42" s="26"/>
      <c r="E42" s="26"/>
      <c r="F42" s="26"/>
      <c r="G42" s="26"/>
    </row>
    <row r="43" spans="1:7" x14ac:dyDescent="0.2">
      <c r="A43" s="92" t="s">
        <v>24</v>
      </c>
      <c r="B43" s="92"/>
      <c r="C43" s="92"/>
      <c r="D43" s="92"/>
      <c r="E43" s="92"/>
      <c r="F43" s="92"/>
      <c r="G43" s="92"/>
    </row>
  </sheetData>
  <mergeCells count="9">
    <mergeCell ref="A25:G25"/>
    <mergeCell ref="A43:G43"/>
    <mergeCell ref="A1:G1"/>
    <mergeCell ref="A3:G3"/>
    <mergeCell ref="A5:G5"/>
    <mergeCell ref="B7:D7"/>
    <mergeCell ref="E7:G7"/>
    <mergeCell ref="B16:D16"/>
    <mergeCell ref="E16:G16"/>
  </mergeCells>
  <pageMargins left="0.7" right="0.7"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77"/>
  <sheetViews>
    <sheetView view="pageBreakPreview" zoomScaleNormal="100" zoomScaleSheetLayoutView="100" workbookViewId="0">
      <selection sqref="A1:M1"/>
    </sheetView>
  </sheetViews>
  <sheetFormatPr defaultColWidth="2.140625" defaultRowHeight="12.75" x14ac:dyDescent="0.2"/>
  <cols>
    <col min="1" max="1" width="39.140625" customWidth="1"/>
    <col min="2" max="13" width="8.5703125" customWidth="1"/>
    <col min="14" max="14" width="0.42578125" customWidth="1"/>
    <col min="15" max="15" width="6.28515625" bestFit="1" customWidth="1"/>
  </cols>
  <sheetData>
    <row r="1" spans="1:13" s="55" customFormat="1" ht="15" customHeight="1" x14ac:dyDescent="0.2">
      <c r="A1" s="99" t="s">
        <v>54</v>
      </c>
      <c r="B1" s="99"/>
      <c r="C1" s="99"/>
      <c r="D1" s="99"/>
      <c r="E1" s="99"/>
      <c r="F1" s="99"/>
      <c r="G1" s="99"/>
      <c r="H1" s="99"/>
      <c r="I1" s="99"/>
      <c r="J1" s="99"/>
      <c r="K1" s="99"/>
      <c r="L1" s="99"/>
      <c r="M1" s="99"/>
    </row>
    <row r="2" spans="1:13" s="55" customFormat="1" ht="15.75" customHeight="1" x14ac:dyDescent="0.2">
      <c r="A2" s="39"/>
      <c r="B2" s="59"/>
      <c r="C2" s="59"/>
      <c r="D2" s="59"/>
      <c r="E2" s="58"/>
      <c r="F2" s="57"/>
      <c r="G2" s="56"/>
    </row>
    <row r="3" spans="1:13" s="55" customFormat="1" ht="25.5" customHeight="1" x14ac:dyDescent="0.2">
      <c r="A3" s="100" t="s">
        <v>53</v>
      </c>
      <c r="B3" s="100"/>
      <c r="C3" s="100"/>
      <c r="D3" s="100"/>
      <c r="E3" s="100"/>
      <c r="F3" s="100"/>
      <c r="G3" s="100"/>
      <c r="H3" s="100"/>
      <c r="I3" s="100"/>
      <c r="J3" s="100"/>
      <c r="K3" s="100"/>
      <c r="L3" s="100"/>
      <c r="M3" s="100"/>
    </row>
    <row r="4" spans="1:13" s="55" customFormat="1" ht="15" customHeight="1" x14ac:dyDescent="0.2">
      <c r="A4" s="100" t="s">
        <v>52</v>
      </c>
      <c r="B4" s="100"/>
      <c r="C4" s="100"/>
      <c r="D4" s="100"/>
      <c r="E4" s="100"/>
      <c r="F4" s="100"/>
      <c r="G4" s="100"/>
      <c r="H4" s="100"/>
      <c r="I4" s="100"/>
      <c r="J4" s="100"/>
      <c r="K4" s="100"/>
      <c r="L4" s="100"/>
      <c r="M4" s="100"/>
    </row>
    <row r="5" spans="1:13" s="54" customFormat="1" ht="15" customHeight="1" x14ac:dyDescent="0.2">
      <c r="A5" s="39"/>
      <c r="B5" s="19"/>
      <c r="C5" s="19"/>
      <c r="D5" s="19"/>
      <c r="E5" s="19"/>
    </row>
    <row r="6" spans="1:13" x14ac:dyDescent="0.2">
      <c r="A6" s="99" t="s">
        <v>51</v>
      </c>
      <c r="B6" s="99"/>
      <c r="C6" s="99"/>
      <c r="D6" s="99"/>
      <c r="E6" s="99"/>
      <c r="F6" s="99"/>
      <c r="G6" s="99"/>
      <c r="H6" s="99"/>
      <c r="I6" s="99"/>
      <c r="J6" s="99"/>
      <c r="K6" s="99"/>
      <c r="L6" s="99"/>
      <c r="M6" s="99"/>
    </row>
    <row r="7" spans="1:13" x14ac:dyDescent="0.2">
      <c r="A7" s="5"/>
      <c r="B7" s="5"/>
      <c r="C7" s="5"/>
      <c r="D7" s="5"/>
      <c r="E7" s="5"/>
      <c r="F7" s="5"/>
      <c r="G7" s="5"/>
      <c r="H7" s="5"/>
      <c r="I7" s="5"/>
      <c r="J7" s="5"/>
      <c r="K7" s="5"/>
      <c r="L7" s="5"/>
      <c r="M7" s="5"/>
    </row>
    <row r="8" spans="1:13" x14ac:dyDescent="0.2">
      <c r="A8" s="98" t="s">
        <v>48</v>
      </c>
      <c r="B8" s="98"/>
      <c r="C8" s="98"/>
      <c r="D8" s="98"/>
      <c r="E8" s="98"/>
      <c r="F8" s="98"/>
      <c r="G8" s="98"/>
      <c r="H8" s="98"/>
      <c r="I8" s="98"/>
      <c r="J8" s="98"/>
      <c r="K8" s="98"/>
      <c r="L8" s="98"/>
      <c r="M8" s="98"/>
    </row>
    <row r="9" spans="1:13" x14ac:dyDescent="0.2">
      <c r="A9" s="39"/>
      <c r="B9" s="28"/>
      <c r="C9" s="28"/>
      <c r="D9" s="28"/>
    </row>
    <row r="10" spans="1:13" ht="13.5" thickBot="1" x14ac:dyDescent="0.25">
      <c r="A10" s="45" t="s">
        <v>3</v>
      </c>
      <c r="B10" s="44" t="s">
        <v>47</v>
      </c>
      <c r="C10" s="44" t="s">
        <v>46</v>
      </c>
      <c r="D10" s="43" t="s">
        <v>45</v>
      </c>
      <c r="E10" s="43" t="s">
        <v>44</v>
      </c>
      <c r="F10" s="43">
        <v>2007</v>
      </c>
      <c r="G10" s="43">
        <v>2008</v>
      </c>
      <c r="H10" s="43">
        <v>2009</v>
      </c>
      <c r="I10" s="43">
        <v>2010</v>
      </c>
      <c r="J10" s="42">
        <v>2011</v>
      </c>
      <c r="K10" s="42">
        <v>2012</v>
      </c>
      <c r="L10" s="42">
        <v>2013</v>
      </c>
      <c r="M10" s="42" t="s">
        <v>43</v>
      </c>
    </row>
    <row r="11" spans="1:13" x14ac:dyDescent="0.2">
      <c r="A11" s="41" t="s">
        <v>42</v>
      </c>
      <c r="B11" s="38">
        <v>7714.6662753552846</v>
      </c>
      <c r="C11" s="38">
        <v>2468.3094219503109</v>
      </c>
      <c r="D11" s="38">
        <v>2629.4996105699224</v>
      </c>
      <c r="E11" s="38">
        <v>2638.7556298043819</v>
      </c>
      <c r="F11" s="38">
        <v>2702.531859895475</v>
      </c>
      <c r="G11" s="38">
        <v>2846.564549446332</v>
      </c>
      <c r="H11" s="38">
        <v>2852.5470984637268</v>
      </c>
      <c r="I11" s="38">
        <v>2967.570069194388</v>
      </c>
      <c r="J11" s="38">
        <v>3051.2128771545645</v>
      </c>
      <c r="K11" s="38">
        <v>3085.4149970087255</v>
      </c>
      <c r="L11" s="38">
        <v>2978.9707758124414</v>
      </c>
      <c r="M11" s="38"/>
    </row>
    <row r="12" spans="1:13" x14ac:dyDescent="0.2">
      <c r="A12" s="41" t="s">
        <v>41</v>
      </c>
      <c r="B12" s="38">
        <v>7769.8637559120007</v>
      </c>
      <c r="C12" s="38">
        <v>2434.333058662844</v>
      </c>
      <c r="D12" s="38">
        <v>2575.4309128466775</v>
      </c>
      <c r="E12" s="38">
        <v>2620.9208610355454</v>
      </c>
      <c r="F12" s="38">
        <v>2699.8227810951453</v>
      </c>
      <c r="G12" s="38">
        <v>2800.84884469077</v>
      </c>
      <c r="H12" s="38">
        <v>2801.0746012574641</v>
      </c>
      <c r="I12" s="38">
        <v>3008.7706426160671</v>
      </c>
      <c r="J12" s="38">
        <v>3170.4123443690669</v>
      </c>
      <c r="K12" s="38">
        <v>3071.3052115903424</v>
      </c>
      <c r="L12" s="38"/>
      <c r="M12" s="38"/>
    </row>
    <row r="13" spans="1:13" x14ac:dyDescent="0.2">
      <c r="A13" s="41" t="s">
        <v>40</v>
      </c>
      <c r="B13" s="38">
        <v>7768.2834599451417</v>
      </c>
      <c r="C13" s="38">
        <v>2370.7825851384455</v>
      </c>
      <c r="D13" s="38">
        <v>2520.6849454233502</v>
      </c>
      <c r="E13" s="38">
        <v>2592.0240204986962</v>
      </c>
      <c r="F13" s="38">
        <v>2663.5888521407369</v>
      </c>
      <c r="G13" s="38">
        <v>2740.7975979501302</v>
      </c>
      <c r="H13" s="38">
        <v>2771.3876127371855</v>
      </c>
      <c r="I13" s="38">
        <v>2953.3474054926573</v>
      </c>
      <c r="J13" s="38">
        <v>3168.1547787021254</v>
      </c>
      <c r="K13" s="38"/>
      <c r="L13" s="38"/>
      <c r="M13" s="38"/>
    </row>
    <row r="14" spans="1:13" x14ac:dyDescent="0.2">
      <c r="A14" s="41" t="s">
        <v>39</v>
      </c>
      <c r="B14" s="38">
        <v>7851.1361199218882</v>
      </c>
      <c r="C14" s="38">
        <v>2364.8000361210507</v>
      </c>
      <c r="D14" s="38">
        <v>2492.2396180198893</v>
      </c>
      <c r="E14" s="38">
        <v>2589.3149416983665</v>
      </c>
      <c r="F14" s="38">
        <v>2629.9511237033107</v>
      </c>
      <c r="G14" s="38">
        <v>2712.3522705466694</v>
      </c>
      <c r="H14" s="38">
        <v>2728.4938650653003</v>
      </c>
      <c r="I14" s="38">
        <v>2952.3315009425337</v>
      </c>
      <c r="J14" s="38"/>
      <c r="K14" s="38"/>
      <c r="L14" s="38"/>
      <c r="M14" s="38"/>
    </row>
    <row r="15" spans="1:13" x14ac:dyDescent="0.2">
      <c r="A15" s="41" t="s">
        <v>38</v>
      </c>
      <c r="B15" s="38">
        <v>7871.3413326410137</v>
      </c>
      <c r="C15" s="38">
        <v>2348.7713198857673</v>
      </c>
      <c r="D15" s="38">
        <v>2457.9246198823807</v>
      </c>
      <c r="E15" s="38">
        <v>2547.7757334266462</v>
      </c>
      <c r="F15" s="38">
        <v>2582.6551229808897</v>
      </c>
      <c r="G15" s="38">
        <v>2687.744804777009</v>
      </c>
      <c r="H15" s="38">
        <v>2709.1916786129518</v>
      </c>
      <c r="I15" s="38"/>
      <c r="J15" s="38"/>
      <c r="K15" s="38"/>
      <c r="L15" s="38"/>
      <c r="M15" s="38"/>
    </row>
    <row r="16" spans="1:13" x14ac:dyDescent="0.2">
      <c r="A16" s="41" t="s">
        <v>37</v>
      </c>
      <c r="B16" s="38">
        <v>7853.280807305483</v>
      </c>
      <c r="C16" s="38">
        <v>2321.7934101658184</v>
      </c>
      <c r="D16" s="38">
        <v>2423.0452303281372</v>
      </c>
      <c r="E16" s="38">
        <v>2497.9964104705896</v>
      </c>
      <c r="F16" s="38">
        <v>2557.1446309444527</v>
      </c>
      <c r="G16" s="38">
        <v>2673.5221410752788</v>
      </c>
      <c r="H16" s="38"/>
      <c r="I16" s="38"/>
      <c r="J16" s="38"/>
      <c r="K16" s="38"/>
      <c r="L16" s="38"/>
      <c r="M16" s="38"/>
    </row>
    <row r="17" spans="1:13" x14ac:dyDescent="0.2">
      <c r="A17" s="41" t="s">
        <v>36</v>
      </c>
      <c r="B17" s="38">
        <v>7927.7804743145471</v>
      </c>
      <c r="C17" s="38">
        <v>2281.0443498775271</v>
      </c>
      <c r="D17" s="38">
        <v>2368.6378977548511</v>
      </c>
      <c r="E17" s="38">
        <v>2466.6162477001049</v>
      </c>
      <c r="F17" s="38">
        <v>2546.9855854432167</v>
      </c>
      <c r="G17" s="38"/>
      <c r="H17" s="38"/>
      <c r="I17" s="38"/>
      <c r="J17" s="38"/>
      <c r="K17" s="38"/>
      <c r="L17" s="38"/>
      <c r="M17" s="38"/>
    </row>
    <row r="18" spans="1:13" x14ac:dyDescent="0.2">
      <c r="A18" s="41" t="s">
        <v>35</v>
      </c>
      <c r="B18" s="38">
        <v>8036.7080177444668</v>
      </c>
      <c r="C18" s="38">
        <v>2246.5035951733248</v>
      </c>
      <c r="D18" s="38">
        <v>2344.9334582519668</v>
      </c>
      <c r="E18" s="38">
        <v>2455.5541759320927</v>
      </c>
      <c r="F18" s="38"/>
      <c r="G18" s="38"/>
      <c r="H18" s="38"/>
      <c r="I18" s="38"/>
      <c r="J18" s="38"/>
      <c r="K18" s="38"/>
      <c r="L18" s="38"/>
      <c r="M18" s="38"/>
    </row>
    <row r="19" spans="1:13" x14ac:dyDescent="0.2">
      <c r="A19" s="41" t="s">
        <v>34</v>
      </c>
      <c r="B19" s="38">
        <v>8076.5540517659811</v>
      </c>
      <c r="C19" s="38">
        <v>2209.0280051020986</v>
      </c>
      <c r="D19" s="38">
        <v>2327.3244460498245</v>
      </c>
      <c r="E19" s="38"/>
      <c r="F19" s="38"/>
      <c r="G19" s="38"/>
      <c r="H19" s="38"/>
      <c r="I19" s="38"/>
      <c r="J19" s="38"/>
      <c r="K19" s="38"/>
      <c r="L19" s="38"/>
      <c r="M19" s="38"/>
    </row>
    <row r="20" spans="1:13" x14ac:dyDescent="0.2">
      <c r="A20" s="41" t="s">
        <v>33</v>
      </c>
      <c r="B20" s="38">
        <v>8060.976848664086</v>
      </c>
      <c r="C20" s="38">
        <v>2194.3538282669797</v>
      </c>
      <c r="D20" s="53"/>
      <c r="E20" s="38"/>
      <c r="F20" s="38"/>
      <c r="G20" s="38"/>
      <c r="H20" s="38"/>
      <c r="I20" s="38"/>
      <c r="J20" s="38"/>
      <c r="K20" s="38"/>
      <c r="L20" s="38"/>
      <c r="M20" s="38"/>
    </row>
    <row r="21" spans="1:13" x14ac:dyDescent="0.2">
      <c r="A21" s="41" t="s">
        <v>32</v>
      </c>
      <c r="B21" s="38">
        <v>8096.4206296350649</v>
      </c>
      <c r="C21" s="53"/>
      <c r="D21" s="53"/>
      <c r="E21" s="38"/>
      <c r="F21" s="38"/>
      <c r="G21" s="38"/>
      <c r="H21" s="38"/>
      <c r="I21" s="38"/>
      <c r="J21" s="38"/>
      <c r="K21" s="38"/>
      <c r="L21" s="38"/>
      <c r="M21" s="38"/>
    </row>
    <row r="22" spans="1:13" x14ac:dyDescent="0.2">
      <c r="A22" s="39"/>
      <c r="C22" s="28"/>
      <c r="D22" s="28"/>
      <c r="E22" s="29"/>
      <c r="F22" s="29"/>
      <c r="G22" s="30"/>
      <c r="H22" s="30"/>
    </row>
    <row r="23" spans="1:13" ht="30" customHeight="1" x14ac:dyDescent="0.2">
      <c r="A23" s="12" t="s">
        <v>31</v>
      </c>
      <c r="B23" s="38">
        <v>8096.4206296350649</v>
      </c>
      <c r="C23" s="38">
        <v>2194.3538282669797</v>
      </c>
      <c r="D23" s="38">
        <v>2327.3244460498245</v>
      </c>
      <c r="E23" s="38">
        <v>2455.5541759320927</v>
      </c>
      <c r="F23" s="38">
        <v>2546.9855854432167</v>
      </c>
      <c r="G23" s="38">
        <v>2673.5221410752788</v>
      </c>
      <c r="H23" s="38">
        <v>2709.1916786129518</v>
      </c>
      <c r="I23" s="38">
        <v>2952.3315009425337</v>
      </c>
      <c r="J23" s="38">
        <v>3168.1547787021254</v>
      </c>
      <c r="K23" s="38">
        <v>3071.3052115903424</v>
      </c>
      <c r="L23" s="38">
        <v>2978.9707758124414</v>
      </c>
      <c r="M23" s="38">
        <f>SUM(B23:L23)</f>
        <v>35174.114752062851</v>
      </c>
    </row>
    <row r="24" spans="1:13" ht="12.75" customHeight="1" x14ac:dyDescent="0.2">
      <c r="A24" s="40" t="s">
        <v>30</v>
      </c>
      <c r="B24" s="38">
        <v>5586.4591211296856</v>
      </c>
      <c r="C24" s="38">
        <v>1975.2570802903231</v>
      </c>
      <c r="D24" s="38">
        <v>2095.3595737716023</v>
      </c>
      <c r="E24" s="38">
        <v>2196.4985156505741</v>
      </c>
      <c r="F24" s="38">
        <v>2250.4543350904719</v>
      </c>
      <c r="G24" s="38">
        <v>2357.4629477034914</v>
      </c>
      <c r="H24" s="38">
        <v>2336.2418304342427</v>
      </c>
      <c r="I24" s="38">
        <v>2512.5577090223615</v>
      </c>
      <c r="J24" s="38">
        <v>2639.2071429377702</v>
      </c>
      <c r="K24" s="38">
        <v>2407.242270659548</v>
      </c>
      <c r="L24" s="38">
        <v>1653.7797293178767</v>
      </c>
      <c r="M24" s="38">
        <f>SUM(B24:L24)</f>
        <v>28010.520256007945</v>
      </c>
    </row>
    <row r="25" spans="1:13" x14ac:dyDescent="0.2">
      <c r="A25" s="39" t="s">
        <v>49</v>
      </c>
    </row>
    <row r="26" spans="1:13" x14ac:dyDescent="0.2">
      <c r="A26" s="36" t="s">
        <v>28</v>
      </c>
      <c r="B26" s="33">
        <f t="shared" ref="B26:M26" si="0">B23-B24</f>
        <v>2509.9615085053792</v>
      </c>
      <c r="C26" s="33">
        <f t="shared" si="0"/>
        <v>219.09674797665662</v>
      </c>
      <c r="D26" s="33">
        <f t="shared" si="0"/>
        <v>231.96487227822217</v>
      </c>
      <c r="E26" s="33">
        <f t="shared" si="0"/>
        <v>259.05566028151861</v>
      </c>
      <c r="F26" s="33">
        <f t="shared" si="0"/>
        <v>296.53125035274479</v>
      </c>
      <c r="G26" s="33">
        <f t="shared" si="0"/>
        <v>316.05919337178739</v>
      </c>
      <c r="H26" s="33">
        <f t="shared" si="0"/>
        <v>372.94984817870909</v>
      </c>
      <c r="I26" s="33">
        <f t="shared" si="0"/>
        <v>439.77379192017224</v>
      </c>
      <c r="J26" s="33">
        <f t="shared" si="0"/>
        <v>528.94763576435525</v>
      </c>
      <c r="K26" s="33">
        <f t="shared" si="0"/>
        <v>664.06294093079441</v>
      </c>
      <c r="L26" s="33">
        <f t="shared" si="0"/>
        <v>1325.1910464945647</v>
      </c>
      <c r="M26" s="33">
        <f t="shared" si="0"/>
        <v>7163.5944960549059</v>
      </c>
    </row>
    <row r="27" spans="1:13" x14ac:dyDescent="0.2">
      <c r="A27" s="39"/>
      <c r="C27" s="28"/>
      <c r="D27" s="28"/>
      <c r="E27" s="47"/>
      <c r="F27" s="29"/>
      <c r="G27" s="48"/>
      <c r="H27" s="52"/>
      <c r="I27" s="51"/>
      <c r="J27" s="51"/>
    </row>
    <row r="28" spans="1:13" ht="26.25" customHeight="1" x14ac:dyDescent="0.2">
      <c r="A28" s="12" t="s">
        <v>27</v>
      </c>
      <c r="B28" s="38">
        <v>1315.5963924100643</v>
      </c>
      <c r="C28" s="38">
        <v>53.27854973981556</v>
      </c>
      <c r="D28" s="38">
        <v>69.758779108487317</v>
      </c>
      <c r="E28" s="38">
        <v>73.59664074228759</v>
      </c>
      <c r="F28" s="38">
        <v>70.09741395852852</v>
      </c>
      <c r="G28" s="38">
        <v>66.372430608075319</v>
      </c>
      <c r="H28" s="38">
        <v>55.310358840062761</v>
      </c>
      <c r="I28" s="38">
        <v>62.760325540969177</v>
      </c>
      <c r="J28" s="38">
        <v>48.424783555891686</v>
      </c>
      <c r="K28" s="38">
        <v>33.750606720772993</v>
      </c>
      <c r="L28" s="38">
        <v>6.998453567518145</v>
      </c>
      <c r="M28" s="38">
        <f>SUM(B28:L28)</f>
        <v>1855.9447347924734</v>
      </c>
    </row>
    <row r="29" spans="1:13" x14ac:dyDescent="0.2">
      <c r="A29" s="39"/>
      <c r="C29" s="28"/>
      <c r="D29" s="28"/>
      <c r="E29" s="47"/>
      <c r="F29" s="29"/>
      <c r="G29" s="48"/>
      <c r="H29" s="30"/>
    </row>
    <row r="30" spans="1:13" x14ac:dyDescent="0.2">
      <c r="A30" s="12" t="s">
        <v>26</v>
      </c>
      <c r="B30" s="50"/>
      <c r="C30" s="50"/>
      <c r="D30" s="28"/>
      <c r="E30" s="47"/>
      <c r="F30" s="29"/>
      <c r="G30" s="48"/>
      <c r="H30" s="49" t="s">
        <v>29</v>
      </c>
      <c r="I30" s="48"/>
      <c r="J30" s="48"/>
      <c r="K30" s="48"/>
      <c r="L30" s="48"/>
      <c r="M30" s="38">
        <v>271.35939316634875</v>
      </c>
    </row>
    <row r="31" spans="1:13" x14ac:dyDescent="0.2">
      <c r="A31" s="32"/>
      <c r="C31" s="28"/>
      <c r="D31" s="28"/>
      <c r="E31" s="47"/>
      <c r="F31" s="29"/>
      <c r="G31" s="48"/>
      <c r="H31" s="30"/>
    </row>
    <row r="32" spans="1:13" x14ac:dyDescent="0.2">
      <c r="A32" s="36" t="s">
        <v>25</v>
      </c>
      <c r="B32" s="33"/>
      <c r="C32" s="33"/>
      <c r="D32" s="33"/>
      <c r="E32" s="33"/>
      <c r="F32" s="33"/>
      <c r="G32" s="33"/>
      <c r="H32" s="33"/>
      <c r="I32" s="33"/>
      <c r="J32" s="33"/>
      <c r="K32" s="33"/>
      <c r="L32" s="33"/>
      <c r="M32" s="33">
        <f>M26+M30</f>
        <v>7434.9538892212549</v>
      </c>
    </row>
    <row r="33" spans="1:13" x14ac:dyDescent="0.2">
      <c r="A33" s="32"/>
      <c r="B33" s="28"/>
      <c r="C33" s="28"/>
      <c r="D33" s="47"/>
      <c r="E33" s="29"/>
      <c r="F33" s="30"/>
      <c r="G33" s="30"/>
      <c r="H33" s="30"/>
    </row>
    <row r="34" spans="1:13" x14ac:dyDescent="0.2">
      <c r="A34" s="39"/>
      <c r="H34" s="30"/>
      <c r="M34" s="46"/>
    </row>
    <row r="35" spans="1:13" x14ac:dyDescent="0.2">
      <c r="A35" s="99" t="s">
        <v>50</v>
      </c>
      <c r="B35" s="99"/>
      <c r="C35" s="99"/>
      <c r="D35" s="99"/>
      <c r="E35" s="99"/>
      <c r="F35" s="99"/>
      <c r="G35" s="99"/>
      <c r="H35" s="99"/>
      <c r="I35" s="99"/>
      <c r="J35" s="99"/>
      <c r="K35" s="99"/>
      <c r="L35" s="99"/>
      <c r="M35" s="99"/>
    </row>
    <row r="36" spans="1:13" x14ac:dyDescent="0.2">
      <c r="A36" s="5" t="s">
        <v>49</v>
      </c>
      <c r="B36" s="5"/>
      <c r="C36" s="5"/>
      <c r="D36" s="5"/>
      <c r="E36" s="5"/>
      <c r="F36" s="5"/>
      <c r="G36" s="5"/>
      <c r="H36" s="5"/>
      <c r="I36" s="5"/>
      <c r="J36" s="5"/>
      <c r="K36" s="5"/>
      <c r="L36" s="5"/>
      <c r="M36" s="5"/>
    </row>
    <row r="37" spans="1:13" x14ac:dyDescent="0.2">
      <c r="A37" s="98" t="s">
        <v>48</v>
      </c>
      <c r="B37" s="98"/>
      <c r="C37" s="98"/>
      <c r="D37" s="98"/>
      <c r="E37" s="98"/>
      <c r="F37" s="98"/>
      <c r="G37" s="98"/>
      <c r="H37" s="98"/>
      <c r="I37" s="98"/>
      <c r="J37" s="98"/>
      <c r="K37" s="98"/>
      <c r="L37" s="98"/>
      <c r="M37" s="98"/>
    </row>
    <row r="38" spans="1:13" x14ac:dyDescent="0.2">
      <c r="A38" s="39"/>
      <c r="B38" s="2"/>
      <c r="C38" s="2"/>
      <c r="D38" s="2"/>
      <c r="E38" s="29"/>
    </row>
    <row r="39" spans="1:13" ht="13.5" thickBot="1" x14ac:dyDescent="0.25">
      <c r="A39" s="45" t="s">
        <v>3</v>
      </c>
      <c r="B39" s="44" t="s">
        <v>47</v>
      </c>
      <c r="C39" s="44" t="s">
        <v>46</v>
      </c>
      <c r="D39" s="43" t="s">
        <v>45</v>
      </c>
      <c r="E39" s="43" t="s">
        <v>44</v>
      </c>
      <c r="F39" s="43">
        <v>2007</v>
      </c>
      <c r="G39" s="43">
        <v>2008</v>
      </c>
      <c r="H39" s="43">
        <v>2009</v>
      </c>
      <c r="I39" s="43">
        <v>2010</v>
      </c>
      <c r="J39" s="42">
        <v>2011</v>
      </c>
      <c r="K39" s="42">
        <v>2012</v>
      </c>
      <c r="L39" s="42">
        <v>2013</v>
      </c>
      <c r="M39" s="42" t="s">
        <v>43</v>
      </c>
    </row>
    <row r="40" spans="1:13" x14ac:dyDescent="0.2">
      <c r="A40" s="41" t="s">
        <v>42</v>
      </c>
      <c r="B40" s="38">
        <v>6993.7126796175689</v>
      </c>
      <c r="C40" s="38">
        <v>2397.6476165750473</v>
      </c>
      <c r="D40" s="38">
        <v>2482.4192073686945</v>
      </c>
      <c r="E40" s="38">
        <v>2530.1667212245038</v>
      </c>
      <c r="F40" s="38">
        <v>2601.6186745831969</v>
      </c>
      <c r="G40" s="38">
        <v>2722.6241943312525</v>
      </c>
      <c r="H40" s="38">
        <v>2733.1218746825298</v>
      </c>
      <c r="I40" s="38">
        <v>2821.054057409895</v>
      </c>
      <c r="J40" s="38">
        <v>2884.3787743675994</v>
      </c>
      <c r="K40" s="38">
        <v>2880.4280344504523</v>
      </c>
      <c r="L40" s="38">
        <v>2927.0467654727909</v>
      </c>
      <c r="M40" s="38"/>
    </row>
    <row r="41" spans="1:13" x14ac:dyDescent="0.2">
      <c r="A41" s="41" t="s">
        <v>41</v>
      </c>
      <c r="B41" s="38">
        <v>5918.0955176033685</v>
      </c>
      <c r="C41" s="38">
        <v>2362.7682270208034</v>
      </c>
      <c r="D41" s="38">
        <v>2421.8035692113194</v>
      </c>
      <c r="E41" s="38">
        <v>2502.2857852377783</v>
      </c>
      <c r="F41" s="38">
        <v>2592.2497770653904</v>
      </c>
      <c r="G41" s="38">
        <v>2690.6796401440329</v>
      </c>
      <c r="H41" s="38">
        <v>2699.2583896784099</v>
      </c>
      <c r="I41" s="38">
        <v>2869.1402061157455</v>
      </c>
      <c r="J41" s="38">
        <v>2960.3458590601754</v>
      </c>
      <c r="K41" s="38">
        <v>2865.3023444819451</v>
      </c>
      <c r="L41" s="38"/>
      <c r="M41" s="38"/>
    </row>
    <row r="42" spans="1:13" x14ac:dyDescent="0.2">
      <c r="A42" s="41" t="s">
        <v>40</v>
      </c>
      <c r="B42" s="38">
        <v>7030.0594868553244</v>
      </c>
      <c r="C42" s="38">
        <v>2300.4594146132226</v>
      </c>
      <c r="D42" s="38">
        <v>2366.2674538045626</v>
      </c>
      <c r="E42" s="38">
        <v>2473.2760664175821</v>
      </c>
      <c r="F42" s="38">
        <v>2565.2718673454415</v>
      </c>
      <c r="G42" s="38">
        <v>2633.7889853371112</v>
      </c>
      <c r="H42" s="38">
        <v>2667.7653486245781</v>
      </c>
      <c r="I42" s="38">
        <v>2825.9078235938186</v>
      </c>
      <c r="J42" s="38">
        <v>2947.8163696086513</v>
      </c>
      <c r="K42" s="38"/>
      <c r="L42" s="38"/>
      <c r="M42" s="38"/>
    </row>
    <row r="43" spans="1:13" x14ac:dyDescent="0.2">
      <c r="A43" s="41" t="s">
        <v>39</v>
      </c>
      <c r="B43" s="38">
        <v>7096.9963088801351</v>
      </c>
      <c r="C43" s="38">
        <v>2293.6867176123988</v>
      </c>
      <c r="D43" s="38">
        <v>2345.2720931020081</v>
      </c>
      <c r="E43" s="38">
        <v>2476.6624149179938</v>
      </c>
      <c r="F43" s="38">
        <v>2531.7470171913628</v>
      </c>
      <c r="G43" s="38">
        <v>2606.5853190504681</v>
      </c>
      <c r="H43" s="38">
        <v>2639.3200212211173</v>
      </c>
      <c r="I43" s="38">
        <v>2819.2480048763418</v>
      </c>
      <c r="J43" s="38"/>
      <c r="K43" s="38"/>
      <c r="L43" s="38"/>
      <c r="M43" s="38"/>
    </row>
    <row r="44" spans="1:13" x14ac:dyDescent="0.2">
      <c r="A44" s="41" t="s">
        <v>38</v>
      </c>
      <c r="B44" s="38">
        <v>7109.7515548983529</v>
      </c>
      <c r="C44" s="38">
        <v>2280.5928367441388</v>
      </c>
      <c r="D44" s="38">
        <v>2313.1017823480943</v>
      </c>
      <c r="E44" s="38">
        <v>2437.9451637299499</v>
      </c>
      <c r="F44" s="38">
        <v>2487.1600952692711</v>
      </c>
      <c r="G44" s="38">
        <v>2585.5899583479136</v>
      </c>
      <c r="H44" s="38">
        <v>2621.3723741689337</v>
      </c>
      <c r="I44" s="38"/>
      <c r="J44" s="38"/>
      <c r="K44" s="38"/>
      <c r="L44" s="38"/>
      <c r="M44" s="38"/>
    </row>
    <row r="45" spans="1:13" x14ac:dyDescent="0.2">
      <c r="A45" s="41" t="s">
        <v>37</v>
      </c>
      <c r="B45" s="38">
        <v>7090.5622467293515</v>
      </c>
      <c r="C45" s="38">
        <v>2253.5020487408428</v>
      </c>
      <c r="D45" s="38">
        <v>2278.5610276438915</v>
      </c>
      <c r="E45" s="38">
        <v>2394.2612680746352</v>
      </c>
      <c r="F45" s="38">
        <v>2462.1011163662224</v>
      </c>
      <c r="G45" s="38">
        <v>2573.1733471797361</v>
      </c>
      <c r="H45" s="38"/>
      <c r="I45" s="38"/>
      <c r="J45" s="38"/>
      <c r="K45" s="38"/>
      <c r="L45" s="38"/>
      <c r="M45" s="38"/>
    </row>
    <row r="46" spans="1:13" x14ac:dyDescent="0.2">
      <c r="A46" s="41" t="s">
        <v>36</v>
      </c>
      <c r="B46" s="38">
        <v>7116.0727387657889</v>
      </c>
      <c r="C46" s="38">
        <v>2212.0757187524691</v>
      </c>
      <c r="D46" s="38">
        <v>2237.5862107889066</v>
      </c>
      <c r="E46" s="38">
        <v>2364.4614012710094</v>
      </c>
      <c r="F46" s="38">
        <v>2454.1996365319278</v>
      </c>
      <c r="G46" s="38"/>
      <c r="H46" s="38"/>
      <c r="I46" s="38"/>
      <c r="J46" s="38"/>
      <c r="K46" s="38"/>
      <c r="L46" s="38"/>
      <c r="M46" s="38"/>
    </row>
    <row r="47" spans="1:13" x14ac:dyDescent="0.2">
      <c r="A47" s="41" t="s">
        <v>35</v>
      </c>
      <c r="B47" s="38">
        <v>7242.1577812644628</v>
      </c>
      <c r="C47" s="38">
        <v>2179.5667731485141</v>
      </c>
      <c r="D47" s="38">
        <v>2215.010554119493</v>
      </c>
      <c r="E47" s="38">
        <v>2354.9796254698558</v>
      </c>
      <c r="F47" s="38"/>
      <c r="G47" s="38"/>
      <c r="H47" s="38"/>
      <c r="I47" s="38"/>
      <c r="J47" s="38"/>
      <c r="K47" s="38"/>
      <c r="L47" s="38"/>
      <c r="M47" s="38"/>
    </row>
    <row r="48" spans="1:13" x14ac:dyDescent="0.2">
      <c r="A48" s="41" t="s">
        <v>34</v>
      </c>
      <c r="B48" s="38">
        <v>7283.3583546861419</v>
      </c>
      <c r="C48" s="38">
        <v>2143.2199659107587</v>
      </c>
      <c r="D48" s="38">
        <v>2198.5303247508214</v>
      </c>
      <c r="E48" s="38"/>
      <c r="F48" s="38"/>
      <c r="G48" s="38"/>
      <c r="H48" s="38"/>
      <c r="I48" s="38"/>
      <c r="J48" s="38"/>
      <c r="K48" s="38"/>
      <c r="L48" s="38"/>
      <c r="M48" s="38"/>
    </row>
    <row r="49" spans="1:13" x14ac:dyDescent="0.2">
      <c r="A49" s="41" t="s">
        <v>33</v>
      </c>
      <c r="B49" s="38">
        <v>7281.7780587192829</v>
      </c>
      <c r="C49" s="38">
        <v>2130.46471989254</v>
      </c>
      <c r="D49" s="38"/>
      <c r="E49" s="38"/>
      <c r="F49" s="38"/>
      <c r="G49" s="38"/>
      <c r="H49" s="38"/>
      <c r="I49" s="38"/>
      <c r="J49" s="38"/>
      <c r="K49" s="38"/>
      <c r="L49" s="38"/>
      <c r="M49" s="38"/>
    </row>
    <row r="50" spans="1:13" x14ac:dyDescent="0.2">
      <c r="A50" s="41" t="s">
        <v>32</v>
      </c>
      <c r="B50" s="38">
        <v>7317.7862311069975</v>
      </c>
      <c r="C50" s="38"/>
      <c r="D50" s="38"/>
      <c r="E50" s="38"/>
      <c r="F50" s="38"/>
      <c r="G50" s="38"/>
      <c r="H50" s="38"/>
      <c r="I50" s="38"/>
      <c r="J50" s="38"/>
      <c r="K50" s="38"/>
      <c r="L50" s="38"/>
      <c r="M50" s="38"/>
    </row>
    <row r="51" spans="1:13" x14ac:dyDescent="0.2">
      <c r="A51" s="39"/>
      <c r="C51" s="28"/>
      <c r="D51" s="28"/>
      <c r="E51" s="28"/>
      <c r="F51" s="28"/>
      <c r="G51" s="28"/>
      <c r="H51" s="30"/>
    </row>
    <row r="52" spans="1:13" ht="25.5" customHeight="1" x14ac:dyDescent="0.2">
      <c r="A52" s="12" t="s">
        <v>31</v>
      </c>
      <c r="B52" s="38">
        <v>7317.7862311069975</v>
      </c>
      <c r="C52" s="38">
        <v>2130.46471989254</v>
      </c>
      <c r="D52" s="38">
        <v>2198.5303247508214</v>
      </c>
      <c r="E52" s="38">
        <v>2354.9796254698558</v>
      </c>
      <c r="F52" s="38">
        <v>2454.1996365319278</v>
      </c>
      <c r="G52" s="38">
        <v>2573.1733471797361</v>
      </c>
      <c r="H52" s="38">
        <v>2621.3723741689337</v>
      </c>
      <c r="I52" s="38">
        <v>2819.2480048763418</v>
      </c>
      <c r="J52" s="38">
        <v>2947.8163696086513</v>
      </c>
      <c r="K52" s="38">
        <v>2865.3023444819451</v>
      </c>
      <c r="L52" s="38">
        <v>2910.90517095416</v>
      </c>
      <c r="M52" s="38">
        <f>SUM(B52:L52)</f>
        <v>33193.778149021906</v>
      </c>
    </row>
    <row r="53" spans="1:13" x14ac:dyDescent="0.2">
      <c r="A53" s="40" t="s">
        <v>30</v>
      </c>
      <c r="B53" s="38">
        <v>4875.4388143265114</v>
      </c>
      <c r="C53" s="38">
        <v>1920.7368694336897</v>
      </c>
      <c r="D53" s="38">
        <v>1974.0154191735053</v>
      </c>
      <c r="E53" s="38">
        <v>2103.373931889244</v>
      </c>
      <c r="F53" s="38">
        <v>2163.5380569132303</v>
      </c>
      <c r="G53" s="38">
        <v>2262.6451896919552</v>
      </c>
      <c r="H53" s="38">
        <v>2255.8724926911314</v>
      </c>
      <c r="I53" s="38">
        <v>2454.6511496653161</v>
      </c>
      <c r="J53" s="38">
        <v>2492.3524963032364</v>
      </c>
      <c r="K53" s="38">
        <v>2286.8011423282273</v>
      </c>
      <c r="L53" s="38">
        <v>1617.3200437967739</v>
      </c>
      <c r="M53" s="38">
        <f>SUM(B53:L53)</f>
        <v>26406.745606212819</v>
      </c>
    </row>
    <row r="54" spans="1:13" x14ac:dyDescent="0.2">
      <c r="A54" s="39"/>
      <c r="C54" s="2"/>
      <c r="D54" s="2"/>
      <c r="E54" s="31"/>
      <c r="F54" s="29"/>
      <c r="G54" s="30"/>
      <c r="H54" s="30"/>
      <c r="K54" t="s">
        <v>29</v>
      </c>
    </row>
    <row r="55" spans="1:13" x14ac:dyDescent="0.2">
      <c r="A55" s="36" t="s">
        <v>28</v>
      </c>
      <c r="B55" s="33">
        <f t="shared" ref="B55:J55" si="1">B52-B53</f>
        <v>2442.3474167804861</v>
      </c>
      <c r="C55" s="33">
        <f t="shared" si="1"/>
        <v>209.7278504588503</v>
      </c>
      <c r="D55" s="33">
        <f t="shared" si="1"/>
        <v>224.51490557731609</v>
      </c>
      <c r="E55" s="33">
        <f t="shared" si="1"/>
        <v>251.60569358061184</v>
      </c>
      <c r="F55" s="33">
        <f t="shared" si="1"/>
        <v>290.66157961869749</v>
      </c>
      <c r="G55" s="33">
        <f t="shared" si="1"/>
        <v>310.52815748778085</v>
      </c>
      <c r="H55" s="33">
        <f t="shared" si="1"/>
        <v>365.49988147780232</v>
      </c>
      <c r="I55" s="33">
        <f t="shared" si="1"/>
        <v>364.59685521102574</v>
      </c>
      <c r="J55" s="33">
        <f t="shared" si="1"/>
        <v>455.46387330541484</v>
      </c>
      <c r="K55" s="33">
        <f>SUM(B55:J55)</f>
        <v>4914.9462134979858</v>
      </c>
      <c r="L55" s="33">
        <f>SUM(C55:K55)</f>
        <v>7387.5450102154855</v>
      </c>
      <c r="M55" s="33">
        <f>M52-M53</f>
        <v>6787.0325428090873</v>
      </c>
    </row>
    <row r="56" spans="1:13" x14ac:dyDescent="0.2">
      <c r="A56" s="12"/>
      <c r="B56" s="38"/>
      <c r="C56" s="38"/>
      <c r="D56" s="38"/>
      <c r="E56" s="38"/>
      <c r="F56" s="38"/>
      <c r="G56" s="38"/>
      <c r="H56" s="38"/>
      <c r="I56" s="38"/>
      <c r="J56" s="38"/>
      <c r="K56" s="38"/>
      <c r="L56" s="38"/>
      <c r="M56" s="38"/>
    </row>
    <row r="57" spans="1:13" ht="12.75" customHeight="1" x14ac:dyDescent="0.2">
      <c r="A57" s="12" t="s">
        <v>27</v>
      </c>
      <c r="B57" s="38">
        <v>1315.4835141267172</v>
      </c>
      <c r="C57" s="38">
        <v>53.27854973981556</v>
      </c>
      <c r="D57" s="38">
        <v>69.758779108487317</v>
      </c>
      <c r="E57" s="38">
        <v>73.59664074228759</v>
      </c>
      <c r="F57" s="38">
        <v>70.09741395852852</v>
      </c>
      <c r="G57" s="38">
        <v>66.372430608075319</v>
      </c>
      <c r="H57" s="38">
        <v>55.310358840062761</v>
      </c>
      <c r="I57" s="38">
        <v>62.760325540969177</v>
      </c>
      <c r="J57" s="38">
        <v>48.424783555891686</v>
      </c>
      <c r="K57" s="38">
        <v>33.750606720772993</v>
      </c>
      <c r="L57" s="38">
        <v>6.998453567518145</v>
      </c>
      <c r="M57" s="38">
        <f>SUM(B57:L57)</f>
        <v>1855.8318565091263</v>
      </c>
    </row>
    <row r="58" spans="1:13" x14ac:dyDescent="0.2">
      <c r="A58" s="32"/>
      <c r="C58" s="2"/>
      <c r="D58" s="2"/>
      <c r="E58" s="31"/>
      <c r="F58" s="29"/>
      <c r="G58" s="30"/>
      <c r="H58" s="30"/>
    </row>
    <row r="59" spans="1:13" x14ac:dyDescent="0.2">
      <c r="A59" s="12" t="s">
        <v>26</v>
      </c>
      <c r="B59" s="38"/>
      <c r="C59" s="38"/>
      <c r="D59" s="38"/>
      <c r="E59" s="38"/>
      <c r="F59" s="38"/>
      <c r="G59" s="38"/>
      <c r="H59" s="38"/>
      <c r="I59" s="38"/>
      <c r="J59" s="38"/>
      <c r="K59" s="38"/>
      <c r="L59" s="38"/>
      <c r="M59" s="38">
        <v>271.35939316634875</v>
      </c>
    </row>
    <row r="60" spans="1:13" x14ac:dyDescent="0.2">
      <c r="A60" s="37"/>
      <c r="C60" s="2"/>
      <c r="D60" s="2"/>
      <c r="E60" s="31"/>
      <c r="F60" s="29"/>
      <c r="G60" s="30"/>
      <c r="H60" s="30"/>
    </row>
    <row r="61" spans="1:13" x14ac:dyDescent="0.2">
      <c r="A61" s="36" t="s">
        <v>25</v>
      </c>
      <c r="B61" s="36"/>
      <c r="C61" s="36"/>
      <c r="D61" s="36"/>
      <c r="E61" s="36"/>
      <c r="F61" s="35"/>
      <c r="G61" s="34"/>
      <c r="H61" s="34"/>
      <c r="I61" s="34"/>
      <c r="J61" s="34"/>
      <c r="K61" s="34"/>
      <c r="L61" s="34"/>
      <c r="M61" s="33">
        <f>M55+M59</f>
        <v>7058.3919359754364</v>
      </c>
    </row>
    <row r="62" spans="1:13" x14ac:dyDescent="0.2">
      <c r="A62" s="32"/>
      <c r="B62" s="2"/>
      <c r="C62" s="2"/>
      <c r="D62" s="31"/>
      <c r="E62" s="29"/>
      <c r="F62" s="30"/>
      <c r="G62" s="30"/>
      <c r="H62" s="29"/>
    </row>
    <row r="63" spans="1:13" x14ac:dyDescent="0.2">
      <c r="A63" s="28"/>
      <c r="B63" s="28"/>
      <c r="C63" s="28"/>
    </row>
    <row r="64" spans="1:13" s="27" customFormat="1" x14ac:dyDescent="0.2"/>
    <row r="65" s="27" customFormat="1" x14ac:dyDescent="0.2"/>
    <row r="66" s="27" customFormat="1" x14ac:dyDescent="0.2"/>
    <row r="67" s="27" customFormat="1" x14ac:dyDescent="0.2"/>
    <row r="68" s="27" customFormat="1" x14ac:dyDescent="0.2"/>
    <row r="69" s="27" customFormat="1" x14ac:dyDescent="0.2"/>
    <row r="70" s="27" customFormat="1" x14ac:dyDescent="0.2"/>
    <row r="71" s="27" customFormat="1" x14ac:dyDescent="0.2"/>
    <row r="72" s="27" customFormat="1" x14ac:dyDescent="0.2"/>
    <row r="73" s="27" customFormat="1" x14ac:dyDescent="0.2"/>
    <row r="74" s="27" customFormat="1" x14ac:dyDescent="0.2"/>
    <row r="75" s="27" customFormat="1" x14ac:dyDescent="0.2"/>
    <row r="76" s="27" customFormat="1" x14ac:dyDescent="0.2"/>
    <row r="77" s="27" customFormat="1" x14ac:dyDescent="0.2"/>
  </sheetData>
  <mergeCells count="7">
    <mergeCell ref="A37:M37"/>
    <mergeCell ref="A1:M1"/>
    <mergeCell ref="A3:M3"/>
    <mergeCell ref="A4:M4"/>
    <mergeCell ref="A6:M6"/>
    <mergeCell ref="A8:M8"/>
    <mergeCell ref="A35:M35"/>
  </mergeCells>
  <pageMargins left="0.74803149606299213" right="0.35433070866141736" top="0.98425196850393704" bottom="0.98425196850393704" header="0.51181102362204722" footer="0.51181102362204722"/>
  <pageSetup paperSize="9" scale="75" firstPageNumber="121" orientation="landscape" useFirstPageNumber="1" r:id="rId1"/>
  <headerFooter alignWithMargins="0">
    <oddHeader>&amp;R&amp;9&amp;P</oddHeader>
  </headerFooter>
  <rowBreaks count="1" manualBreakCount="1">
    <brk id="34"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106"/>
  <sheetViews>
    <sheetView view="pageBreakPreview" zoomScaleNormal="100" zoomScaleSheetLayoutView="100" workbookViewId="0">
      <selection sqref="A1:G1"/>
    </sheetView>
  </sheetViews>
  <sheetFormatPr defaultColWidth="2.140625" defaultRowHeight="12.75" x14ac:dyDescent="0.2"/>
  <cols>
    <col min="1" max="1" width="42.85546875" customWidth="1"/>
    <col min="2" max="4" width="3" customWidth="1"/>
    <col min="5" max="7" width="13.5703125" customWidth="1"/>
  </cols>
  <sheetData>
    <row r="1" spans="1:7" s="55" customFormat="1" ht="18.75" customHeight="1" x14ac:dyDescent="0.25">
      <c r="A1" s="101" t="s">
        <v>82</v>
      </c>
      <c r="B1" s="101"/>
      <c r="C1" s="101"/>
      <c r="D1" s="101"/>
      <c r="E1" s="101"/>
      <c r="F1" s="101"/>
      <c r="G1" s="101"/>
    </row>
    <row r="2" spans="1:7" s="55" customFormat="1" x14ac:dyDescent="0.2">
      <c r="A2" s="68"/>
      <c r="B2" s="60"/>
    </row>
    <row r="3" spans="1:7" s="55" customFormat="1" x14ac:dyDescent="0.2">
      <c r="A3" s="99" t="s">
        <v>81</v>
      </c>
      <c r="B3" s="99"/>
      <c r="C3" s="99"/>
      <c r="D3" s="99"/>
      <c r="E3" s="99"/>
      <c r="F3" s="99"/>
      <c r="G3" s="99"/>
    </row>
    <row r="4" spans="1:7" s="55" customFormat="1" x14ac:dyDescent="0.2">
      <c r="A4" s="5"/>
      <c r="B4" s="5"/>
      <c r="C4" s="5"/>
      <c r="D4" s="5"/>
      <c r="E4" s="5"/>
      <c r="F4" s="5"/>
      <c r="G4" s="5"/>
    </row>
    <row r="5" spans="1:7" s="55" customFormat="1" ht="42" customHeight="1" thickBot="1" x14ac:dyDescent="0.25">
      <c r="A5" s="6" t="s">
        <v>3</v>
      </c>
      <c r="B5" s="6"/>
      <c r="C5" s="45"/>
      <c r="D5" s="45"/>
      <c r="E5" s="7" t="s">
        <v>66</v>
      </c>
      <c r="F5" s="7" t="s">
        <v>62</v>
      </c>
      <c r="G5" s="7" t="s">
        <v>43</v>
      </c>
    </row>
    <row r="6" spans="1:7" s="55" customFormat="1" x14ac:dyDescent="0.2">
      <c r="A6" s="77" t="s">
        <v>75</v>
      </c>
      <c r="B6" s="77"/>
      <c r="C6" s="77"/>
      <c r="D6" s="77"/>
      <c r="E6" s="73">
        <v>4065.1740015321902</v>
      </c>
      <c r="F6" s="73">
        <v>5.6442609999999993</v>
      </c>
      <c r="G6" s="88">
        <f t="shared" ref="G6:G15" si="0">+F6+E6</f>
        <v>4070.8182625321901</v>
      </c>
    </row>
    <row r="7" spans="1:7" s="55" customFormat="1" x14ac:dyDescent="0.2">
      <c r="A7" s="81" t="s">
        <v>72</v>
      </c>
      <c r="B7" s="81"/>
      <c r="C7" s="81"/>
      <c r="D7" s="81"/>
      <c r="E7" s="73">
        <v>159.26629199999999</v>
      </c>
      <c r="F7" s="73">
        <v>6.0538000000000002E-2</v>
      </c>
      <c r="G7" s="88">
        <f t="shared" si="0"/>
        <v>159.32683</v>
      </c>
    </row>
    <row r="8" spans="1:7" s="55" customFormat="1" x14ac:dyDescent="0.2">
      <c r="A8" s="81" t="s">
        <v>71</v>
      </c>
      <c r="B8" s="81"/>
      <c r="C8" s="81"/>
      <c r="D8" s="81"/>
      <c r="E8" s="73">
        <v>-395.67291399999999</v>
      </c>
      <c r="F8" s="73">
        <v>-0.69226346999999999</v>
      </c>
      <c r="G8" s="88">
        <f t="shared" si="0"/>
        <v>-396.36517746999999</v>
      </c>
    </row>
    <row r="9" spans="1:7" s="55" customFormat="1" x14ac:dyDescent="0.2">
      <c r="A9" s="81" t="s">
        <v>70</v>
      </c>
      <c r="B9" s="81"/>
      <c r="C9" s="81"/>
      <c r="D9" s="81"/>
      <c r="E9" s="73">
        <v>-36.635891899999997</v>
      </c>
      <c r="F9" s="73">
        <v>-3.0761E-2</v>
      </c>
      <c r="G9" s="88">
        <f t="shared" si="0"/>
        <v>-36.666652899999995</v>
      </c>
    </row>
    <row r="10" spans="1:7" s="55" customFormat="1" x14ac:dyDescent="0.2">
      <c r="A10" s="81" t="s">
        <v>79</v>
      </c>
      <c r="B10" s="81"/>
      <c r="C10" s="81"/>
      <c r="D10" s="81"/>
      <c r="E10" s="73">
        <v>139.34925229999999</v>
      </c>
      <c r="F10" s="73">
        <v>5.1030699999999998E-2</v>
      </c>
      <c r="G10" s="88">
        <f t="shared" si="0"/>
        <v>139.400283</v>
      </c>
    </row>
    <row r="11" spans="1:7" s="55" customFormat="1" x14ac:dyDescent="0.2">
      <c r="A11" s="81" t="s">
        <v>78</v>
      </c>
      <c r="B11" s="81"/>
      <c r="C11" s="81"/>
      <c r="D11" s="81"/>
      <c r="E11" s="73">
        <v>2.8587557000000001</v>
      </c>
      <c r="F11" s="73">
        <v>1.21691E-2</v>
      </c>
      <c r="G11" s="88">
        <f t="shared" si="0"/>
        <v>2.8709248000000001</v>
      </c>
    </row>
    <row r="12" spans="1:7" s="55" customFormat="1" x14ac:dyDescent="0.2">
      <c r="A12" s="81" t="s">
        <v>69</v>
      </c>
      <c r="B12" s="81"/>
      <c r="C12" s="81"/>
      <c r="D12" s="81"/>
      <c r="E12" s="73">
        <v>-10.666865452190905</v>
      </c>
      <c r="F12" s="73">
        <v>-1.2461700699999998</v>
      </c>
      <c r="G12" s="88">
        <f t="shared" si="0"/>
        <v>-11.913035522190905</v>
      </c>
    </row>
    <row r="13" spans="1:7" s="55" customFormat="1" x14ac:dyDescent="0.2">
      <c r="A13" s="77" t="s">
        <v>74</v>
      </c>
      <c r="B13" s="77"/>
      <c r="C13" s="77"/>
      <c r="D13" s="77"/>
      <c r="E13" s="88">
        <f>SUM(E6:E12)</f>
        <v>3923.6726301799999</v>
      </c>
      <c r="F13" s="88">
        <f>SUM(F6:F12)</f>
        <v>3.7988042599999998</v>
      </c>
      <c r="G13" s="88">
        <f t="shared" si="0"/>
        <v>3927.4714344399999</v>
      </c>
    </row>
    <row r="14" spans="1:7" s="55" customFormat="1" x14ac:dyDescent="0.2">
      <c r="A14" s="81" t="s">
        <v>22</v>
      </c>
      <c r="B14" s="81"/>
      <c r="C14" s="81"/>
      <c r="D14" s="81"/>
      <c r="E14" s="73">
        <v>-2.754</v>
      </c>
      <c r="F14" s="73">
        <v>0</v>
      </c>
      <c r="G14" s="88">
        <f t="shared" si="0"/>
        <v>-2.754</v>
      </c>
    </row>
    <row r="15" spans="1:7" s="55" customFormat="1" x14ac:dyDescent="0.2">
      <c r="A15" s="64" t="s">
        <v>80</v>
      </c>
      <c r="B15" s="64"/>
      <c r="C15" s="64"/>
      <c r="D15" s="64"/>
      <c r="E15" s="62">
        <f>SUM(E13:E14)</f>
        <v>3920.91863018</v>
      </c>
      <c r="F15" s="62">
        <f>SUM(F13:F14)</f>
        <v>3.7988042599999998</v>
      </c>
      <c r="G15" s="62">
        <f t="shared" si="0"/>
        <v>3924.71743444</v>
      </c>
    </row>
    <row r="16" spans="1:7" s="55" customFormat="1" x14ac:dyDescent="0.2">
      <c r="A16" s="68"/>
      <c r="B16" s="60"/>
      <c r="E16" s="27"/>
    </row>
    <row r="17" spans="1:7" s="55" customFormat="1" ht="42" customHeight="1" thickBot="1" x14ac:dyDescent="0.25">
      <c r="A17" s="6" t="s">
        <v>3</v>
      </c>
      <c r="B17" s="6"/>
      <c r="C17" s="45"/>
      <c r="D17" s="45"/>
      <c r="E17" s="7" t="s">
        <v>66</v>
      </c>
      <c r="F17" s="7" t="s">
        <v>62</v>
      </c>
      <c r="G17" s="7" t="s">
        <v>43</v>
      </c>
    </row>
    <row r="18" spans="1:7" s="55" customFormat="1" x14ac:dyDescent="0.2">
      <c r="A18" s="77" t="s">
        <v>73</v>
      </c>
      <c r="B18" s="90"/>
      <c r="E18" s="83">
        <v>4242.0889999999999</v>
      </c>
      <c r="F18" s="83">
        <v>6.5010000000000003</v>
      </c>
      <c r="G18" s="83">
        <f t="shared" ref="G18:G24" si="1">+F18+E18</f>
        <v>4248.59</v>
      </c>
    </row>
    <row r="19" spans="1:7" s="55" customFormat="1" x14ac:dyDescent="0.2">
      <c r="A19" s="81" t="s">
        <v>72</v>
      </c>
      <c r="B19" s="89"/>
      <c r="E19" s="72">
        <v>171.79400000000001</v>
      </c>
      <c r="F19" s="72">
        <v>0.34799999999999998</v>
      </c>
      <c r="G19" s="83">
        <f t="shared" si="1"/>
        <v>172.14200000000002</v>
      </c>
    </row>
    <row r="20" spans="1:7" s="55" customFormat="1" x14ac:dyDescent="0.2">
      <c r="A20" s="81" t="s">
        <v>71</v>
      </c>
      <c r="B20" s="89"/>
      <c r="E20" s="72">
        <v>-424.86669999999998</v>
      </c>
      <c r="F20" s="72">
        <v>-0.64870000000000005</v>
      </c>
      <c r="G20" s="83">
        <f t="shared" si="1"/>
        <v>-425.5154</v>
      </c>
    </row>
    <row r="21" spans="1:7" s="55" customFormat="1" x14ac:dyDescent="0.2">
      <c r="A21" s="81" t="s">
        <v>70</v>
      </c>
      <c r="B21" s="89"/>
      <c r="E21" s="72">
        <v>-37.709780000000002</v>
      </c>
      <c r="F21" s="72">
        <v>-4.8899999999999999E-2</v>
      </c>
      <c r="G21" s="83">
        <f t="shared" si="1"/>
        <v>-37.758680000000005</v>
      </c>
    </row>
    <row r="22" spans="1:7" s="55" customFormat="1" x14ac:dyDescent="0.2">
      <c r="A22" s="81" t="s">
        <v>79</v>
      </c>
      <c r="B22" s="89"/>
      <c r="E22" s="72">
        <v>147.92689999999999</v>
      </c>
      <c r="F22" s="72">
        <v>7.2023000000000004E-2</v>
      </c>
      <c r="G22" s="83">
        <f t="shared" si="1"/>
        <v>147.99892299999999</v>
      </c>
    </row>
    <row r="23" spans="1:7" s="55" customFormat="1" x14ac:dyDescent="0.2">
      <c r="A23" s="81" t="s">
        <v>78</v>
      </c>
      <c r="B23" s="89"/>
      <c r="E23" s="72">
        <v>3.20628153</v>
      </c>
      <c r="F23" s="72">
        <v>2.1437999999999999E-2</v>
      </c>
      <c r="G23" s="83">
        <f t="shared" si="1"/>
        <v>3.2277195299999999</v>
      </c>
    </row>
    <row r="24" spans="1:7" s="55" customFormat="1" x14ac:dyDescent="0.2">
      <c r="A24" s="81" t="s">
        <v>69</v>
      </c>
      <c r="B24" s="89"/>
      <c r="E24" s="72">
        <v>-37.265700000000002</v>
      </c>
      <c r="F24" s="72">
        <v>-0.60060000000000002</v>
      </c>
      <c r="G24" s="83">
        <f t="shared" si="1"/>
        <v>-37.866300000000003</v>
      </c>
    </row>
    <row r="25" spans="1:7" s="55" customFormat="1" x14ac:dyDescent="0.2">
      <c r="A25" s="77" t="s">
        <v>68</v>
      </c>
      <c r="B25" s="90"/>
      <c r="E25" s="83">
        <v>4065.1740015299993</v>
      </c>
      <c r="F25" s="83">
        <v>5.6442610000000002</v>
      </c>
      <c r="G25" s="83">
        <f>SUM(G18:G24)</f>
        <v>4070.8182625300001</v>
      </c>
    </row>
    <row r="26" spans="1:7" s="55" customFormat="1" x14ac:dyDescent="0.2">
      <c r="A26" s="81" t="s">
        <v>22</v>
      </c>
      <c r="B26" s="89"/>
      <c r="C26" s="50"/>
      <c r="E26" s="72">
        <v>-3.4089999999999998</v>
      </c>
      <c r="F26" s="72">
        <v>0</v>
      </c>
      <c r="G26" s="83">
        <f>+F26+E26</f>
        <v>-3.4089999999999998</v>
      </c>
    </row>
    <row r="27" spans="1:7" s="55" customFormat="1" x14ac:dyDescent="0.2">
      <c r="A27" s="64" t="s">
        <v>77</v>
      </c>
      <c r="B27" s="64"/>
      <c r="C27" s="64"/>
      <c r="D27" s="64"/>
      <c r="E27" s="33">
        <v>4061.7650015299992</v>
      </c>
      <c r="F27" s="33">
        <v>5.6442610000000002</v>
      </c>
      <c r="G27" s="33">
        <f>+F27+E27</f>
        <v>4067.4092625299991</v>
      </c>
    </row>
    <row r="28" spans="1:7" s="55" customFormat="1" x14ac:dyDescent="0.2">
      <c r="A28" s="60"/>
      <c r="B28" s="60"/>
      <c r="E28" s="27"/>
    </row>
    <row r="29" spans="1:7" s="55" customFormat="1" x14ac:dyDescent="0.2">
      <c r="A29" s="68"/>
      <c r="B29" s="60"/>
    </row>
    <row r="30" spans="1:7" s="55" customFormat="1" x14ac:dyDescent="0.2">
      <c r="A30" s="99" t="s">
        <v>76</v>
      </c>
      <c r="B30" s="99"/>
      <c r="C30" s="99"/>
      <c r="D30" s="99"/>
      <c r="E30" s="99"/>
      <c r="F30" s="99"/>
      <c r="G30" s="99"/>
    </row>
    <row r="31" spans="1:7" s="55" customFormat="1" x14ac:dyDescent="0.2">
      <c r="A31" s="68"/>
      <c r="B31" s="60"/>
    </row>
    <row r="32" spans="1:7" s="55" customFormat="1" ht="38.25" customHeight="1" thickBot="1" x14ac:dyDescent="0.25">
      <c r="A32" s="6" t="s">
        <v>3</v>
      </c>
      <c r="B32" s="6"/>
      <c r="C32" s="45"/>
      <c r="D32" s="45"/>
      <c r="E32" s="7" t="s">
        <v>66</v>
      </c>
      <c r="F32" s="7" t="s">
        <v>62</v>
      </c>
      <c r="G32" s="7" t="s">
        <v>43</v>
      </c>
    </row>
    <row r="33" spans="1:7" s="55" customFormat="1" x14ac:dyDescent="0.2">
      <c r="A33" s="77" t="s">
        <v>75</v>
      </c>
      <c r="B33" s="77"/>
      <c r="C33" s="77"/>
      <c r="D33" s="77"/>
      <c r="E33" s="73">
        <v>2664.6097299999997</v>
      </c>
      <c r="F33" s="73">
        <v>1168.4624536843503</v>
      </c>
      <c r="G33" s="88">
        <f t="shared" ref="G33:G38" si="2">+F33+E33</f>
        <v>3833.07218368435</v>
      </c>
    </row>
    <row r="34" spans="1:7" s="55" customFormat="1" x14ac:dyDescent="0.2">
      <c r="A34" s="81" t="s">
        <v>72</v>
      </c>
      <c r="B34" s="81"/>
      <c r="C34" s="81"/>
      <c r="D34" s="81"/>
      <c r="E34" s="73">
        <v>469.225731</v>
      </c>
      <c r="F34" s="73">
        <v>439.51095900000001</v>
      </c>
      <c r="G34" s="88">
        <f t="shared" si="2"/>
        <v>908.73668999999995</v>
      </c>
    </row>
    <row r="35" spans="1:7" s="55" customFormat="1" x14ac:dyDescent="0.2">
      <c r="A35" s="81" t="s">
        <v>71</v>
      </c>
      <c r="B35" s="81"/>
      <c r="C35" s="81"/>
      <c r="D35" s="81"/>
      <c r="E35" s="73">
        <v>-172.751509</v>
      </c>
      <c r="F35" s="73">
        <v>-171.895794</v>
      </c>
      <c r="G35" s="88">
        <f t="shared" si="2"/>
        <v>-344.64730299999997</v>
      </c>
    </row>
    <row r="36" spans="1:7" s="55" customFormat="1" x14ac:dyDescent="0.2">
      <c r="A36" s="81" t="s">
        <v>70</v>
      </c>
      <c r="B36" s="81"/>
      <c r="C36" s="81"/>
      <c r="D36" s="81"/>
      <c r="E36" s="73">
        <v>-35.705805949999998</v>
      </c>
      <c r="F36" s="73">
        <v>-18.4188367</v>
      </c>
      <c r="G36" s="88">
        <f t="shared" si="2"/>
        <v>-54.124642649999998</v>
      </c>
    </row>
    <row r="37" spans="1:7" s="55" customFormat="1" x14ac:dyDescent="0.2">
      <c r="A37" s="81" t="s">
        <v>69</v>
      </c>
      <c r="B37" s="81"/>
      <c r="C37" s="81"/>
      <c r="D37" s="81"/>
      <c r="E37" s="73">
        <v>169.36131172000069</v>
      </c>
      <c r="F37" s="73">
        <v>104.20563901564969</v>
      </c>
      <c r="G37" s="88">
        <f t="shared" si="2"/>
        <v>273.56695073565038</v>
      </c>
    </row>
    <row r="38" spans="1:7" s="55" customFormat="1" x14ac:dyDescent="0.2">
      <c r="A38" s="64" t="s">
        <v>74</v>
      </c>
      <c r="B38" s="64"/>
      <c r="C38" s="64"/>
      <c r="D38" s="64"/>
      <c r="E38" s="62">
        <f>SUM(E33:E37)</f>
        <v>3094.7394577700002</v>
      </c>
      <c r="F38" s="62">
        <f>SUM(F33:F37)</f>
        <v>1521.864421</v>
      </c>
      <c r="G38" s="62">
        <f t="shared" si="2"/>
        <v>4616.6038787699999</v>
      </c>
    </row>
    <row r="39" spans="1:7" s="55" customFormat="1" x14ac:dyDescent="0.2">
      <c r="A39" s="68"/>
      <c r="B39" s="60"/>
      <c r="F39" s="85"/>
      <c r="G39" s="85"/>
    </row>
    <row r="40" spans="1:7" s="55" customFormat="1" x14ac:dyDescent="0.2">
      <c r="A40" s="77" t="s">
        <v>73</v>
      </c>
      <c r="B40" s="77"/>
      <c r="E40" s="87">
        <v>2215.9515299999998</v>
      </c>
      <c r="F40" s="83">
        <v>838.27552500000002</v>
      </c>
      <c r="G40" s="83">
        <f>E40+F40</f>
        <v>3054.2270549999998</v>
      </c>
    </row>
    <row r="41" spans="1:7" s="55" customFormat="1" x14ac:dyDescent="0.2">
      <c r="A41" s="81" t="s">
        <v>72</v>
      </c>
      <c r="B41" s="81"/>
      <c r="E41" s="72">
        <v>421.38400000000001</v>
      </c>
      <c r="F41" s="72">
        <v>389.084</v>
      </c>
      <c r="G41" s="83">
        <f>E41+F41</f>
        <v>810.46800000000007</v>
      </c>
    </row>
    <row r="42" spans="1:7" s="55" customFormat="1" x14ac:dyDescent="0.2">
      <c r="A42" s="81" t="s">
        <v>71</v>
      </c>
      <c r="B42" s="81"/>
      <c r="E42" s="72">
        <v>-165.41480000000001</v>
      </c>
      <c r="F42" s="72">
        <v>-123.29237999999999</v>
      </c>
      <c r="G42" s="83">
        <f>E42+F42</f>
        <v>-288.70717999999999</v>
      </c>
    </row>
    <row r="43" spans="1:7" s="55" customFormat="1" x14ac:dyDescent="0.2">
      <c r="A43" s="81" t="s">
        <v>70</v>
      </c>
      <c r="B43" s="81"/>
      <c r="E43" s="72">
        <v>-31.94</v>
      </c>
      <c r="F43" s="72">
        <v>-14.382271319999999</v>
      </c>
      <c r="G43" s="83">
        <f>E43+F43</f>
        <v>-46.322271319999999</v>
      </c>
    </row>
    <row r="44" spans="1:7" s="55" customFormat="1" x14ac:dyDescent="0.2">
      <c r="A44" s="81" t="s">
        <v>69</v>
      </c>
      <c r="B44" s="81"/>
      <c r="E44" s="72">
        <v>224.62899999999999</v>
      </c>
      <c r="F44" s="72">
        <v>78.778999999999996</v>
      </c>
      <c r="G44" s="83">
        <f>E44+F44</f>
        <v>303.40800000000002</v>
      </c>
    </row>
    <row r="45" spans="1:7" s="55" customFormat="1" x14ac:dyDescent="0.2">
      <c r="A45" s="64" t="s">
        <v>68</v>
      </c>
      <c r="B45" s="64"/>
      <c r="C45" s="64"/>
      <c r="D45" s="64"/>
      <c r="E45" s="33">
        <v>2664.6097299999997</v>
      </c>
      <c r="F45" s="33">
        <v>1168.46387368</v>
      </c>
      <c r="G45" s="33">
        <f>SUM(G40:G44)</f>
        <v>3833.0736036800004</v>
      </c>
    </row>
    <row r="46" spans="1:7" s="27" customFormat="1" ht="42" customHeight="1" x14ac:dyDescent="0.2">
      <c r="A46" s="100" t="s">
        <v>67</v>
      </c>
      <c r="B46" s="100"/>
      <c r="C46" s="100"/>
      <c r="D46" s="100"/>
      <c r="E46" s="100"/>
      <c r="F46" s="100"/>
      <c r="G46" s="100"/>
    </row>
    <row r="47" spans="1:7" s="27" customFormat="1" x14ac:dyDescent="0.2">
      <c r="A47" s="68"/>
      <c r="B47" s="50"/>
      <c r="C47" s="50"/>
      <c r="D47" s="50"/>
      <c r="E47" s="50"/>
      <c r="F47" s="60"/>
    </row>
    <row r="48" spans="1:7" s="27" customFormat="1" ht="13.5" thickBot="1" x14ac:dyDescent="0.25">
      <c r="A48" s="6" t="s">
        <v>3</v>
      </c>
      <c r="B48" s="66"/>
      <c r="C48" s="45"/>
      <c r="D48" s="45"/>
      <c r="E48" s="45"/>
      <c r="F48" s="65">
        <v>2013</v>
      </c>
      <c r="G48" s="65">
        <v>2012</v>
      </c>
    </row>
    <row r="49" spans="1:7" s="55" customFormat="1" x14ac:dyDescent="0.2">
      <c r="A49" s="77" t="s">
        <v>66</v>
      </c>
      <c r="B49" s="86"/>
      <c r="E49" s="85"/>
      <c r="F49" s="73"/>
      <c r="G49" s="83"/>
    </row>
    <row r="50" spans="1:7" s="55" customFormat="1" x14ac:dyDescent="0.2">
      <c r="A50" s="80" t="s">
        <v>61</v>
      </c>
      <c r="B50" s="80"/>
      <c r="C50" s="80"/>
      <c r="D50" s="80"/>
      <c r="E50" s="84"/>
      <c r="F50" s="73"/>
      <c r="G50" s="72"/>
    </row>
    <row r="51" spans="1:7" s="55" customFormat="1" x14ac:dyDescent="0.2">
      <c r="A51" s="75" t="s">
        <v>7</v>
      </c>
      <c r="B51" s="50"/>
      <c r="C51" s="50"/>
      <c r="E51" s="79"/>
      <c r="F51" s="73">
        <v>1968.74976296</v>
      </c>
      <c r="G51" s="72">
        <v>2089.75984449</v>
      </c>
    </row>
    <row r="52" spans="1:7" s="55" customFormat="1" x14ac:dyDescent="0.2">
      <c r="A52" s="75" t="s">
        <v>14</v>
      </c>
      <c r="B52" s="50"/>
      <c r="C52" s="50"/>
      <c r="E52" s="79"/>
      <c r="F52" s="73">
        <v>1948.4522560800001</v>
      </c>
      <c r="G52" s="72">
        <v>1972.28074588</v>
      </c>
    </row>
    <row r="53" spans="1:7" s="55" customFormat="1" x14ac:dyDescent="0.2">
      <c r="A53" s="81" t="s">
        <v>65</v>
      </c>
      <c r="B53" s="50"/>
      <c r="C53" s="50"/>
      <c r="E53" s="79"/>
      <c r="F53" s="73"/>
      <c r="G53" s="72"/>
    </row>
    <row r="54" spans="1:7" s="55" customFormat="1" x14ac:dyDescent="0.2">
      <c r="A54" s="75" t="s">
        <v>7</v>
      </c>
      <c r="B54" s="50"/>
      <c r="C54" s="50"/>
      <c r="E54" s="79"/>
      <c r="F54" s="73">
        <v>0.20066463000000001</v>
      </c>
      <c r="G54" s="83">
        <v>0.23932375</v>
      </c>
    </row>
    <row r="55" spans="1:7" s="55" customFormat="1" x14ac:dyDescent="0.2">
      <c r="A55" s="75" t="s">
        <v>14</v>
      </c>
      <c r="B55" s="50"/>
      <c r="C55" s="50"/>
      <c r="E55" s="79"/>
      <c r="F55" s="73">
        <v>0.79174650999999996</v>
      </c>
      <c r="G55" s="72">
        <v>0.97061288999999995</v>
      </c>
    </row>
    <row r="56" spans="1:7" s="55" customFormat="1" x14ac:dyDescent="0.2">
      <c r="A56" s="71" t="s">
        <v>43</v>
      </c>
      <c r="B56" s="70"/>
      <c r="C56" s="70"/>
      <c r="D56" s="70"/>
      <c r="E56" s="69"/>
      <c r="F56" s="62">
        <f>SUM(F51:F55)</f>
        <v>3918.1944301799999</v>
      </c>
      <c r="G56" s="33">
        <f>SUM(G51:G55)</f>
        <v>4063.2505270100005</v>
      </c>
    </row>
    <row r="57" spans="1:7" s="55" customFormat="1" x14ac:dyDescent="0.2">
      <c r="A57" s="68"/>
      <c r="B57" s="82"/>
      <c r="E57" s="82"/>
      <c r="F57" s="73"/>
      <c r="G57" s="72"/>
    </row>
    <row r="58" spans="1:7" s="55" customFormat="1" x14ac:dyDescent="0.2">
      <c r="A58" s="81" t="s">
        <v>64</v>
      </c>
      <c r="B58" s="50"/>
      <c r="C58" s="50"/>
      <c r="F58" s="73"/>
      <c r="G58" s="72"/>
    </row>
    <row r="59" spans="1:7" s="55" customFormat="1" x14ac:dyDescent="0.2">
      <c r="A59" s="75" t="s">
        <v>7</v>
      </c>
      <c r="B59" s="50"/>
      <c r="C59" s="50"/>
      <c r="E59" s="74"/>
      <c r="F59" s="73">
        <v>3.6878000000000002</v>
      </c>
      <c r="G59" s="72">
        <v>0.6754</v>
      </c>
    </row>
    <row r="60" spans="1:7" s="55" customFormat="1" x14ac:dyDescent="0.2">
      <c r="A60" s="75" t="s">
        <v>14</v>
      </c>
      <c r="B60" s="50"/>
      <c r="C60" s="50"/>
      <c r="E60" s="74"/>
      <c r="F60" s="73">
        <v>1.7904</v>
      </c>
      <c r="G60" s="72">
        <v>1.2490000000000001</v>
      </c>
    </row>
    <row r="61" spans="1:7" s="55" customFormat="1" x14ac:dyDescent="0.2">
      <c r="A61" s="71" t="s">
        <v>43</v>
      </c>
      <c r="B61" s="70"/>
      <c r="C61" s="70"/>
      <c r="D61" s="70"/>
      <c r="E61" s="69"/>
      <c r="F61" s="62">
        <f>SUM(F59:F60)</f>
        <v>5.4782000000000002</v>
      </c>
      <c r="G61" s="33">
        <f>SUM(G59:G60)</f>
        <v>1.9244000000000001</v>
      </c>
    </row>
    <row r="62" spans="1:7" s="55" customFormat="1" x14ac:dyDescent="0.2">
      <c r="A62" s="68"/>
      <c r="B62" s="82"/>
      <c r="F62" s="73"/>
      <c r="G62" s="72"/>
    </row>
    <row r="63" spans="1:7" s="55" customFormat="1" x14ac:dyDescent="0.2">
      <c r="A63" s="81" t="s">
        <v>63</v>
      </c>
      <c r="B63" s="50"/>
      <c r="C63" s="50"/>
      <c r="F63" s="73"/>
      <c r="G63" s="72"/>
    </row>
    <row r="64" spans="1:7" s="55" customFormat="1" x14ac:dyDescent="0.2">
      <c r="A64" s="75" t="s">
        <v>7</v>
      </c>
      <c r="B64" s="50"/>
      <c r="C64" s="50"/>
      <c r="E64" s="79"/>
      <c r="F64" s="73">
        <f>+F51+F54+F59</f>
        <v>1972.6382275899998</v>
      </c>
      <c r="G64" s="72">
        <f>+G51+G54+G59</f>
        <v>2090.6745682400001</v>
      </c>
    </row>
    <row r="65" spans="1:7" s="55" customFormat="1" x14ac:dyDescent="0.2">
      <c r="A65" s="75" t="s">
        <v>14</v>
      </c>
      <c r="B65" s="50"/>
      <c r="C65" s="50"/>
      <c r="E65" s="79"/>
      <c r="F65" s="73">
        <f>+F52+F55+F60</f>
        <v>1951.0344025900001</v>
      </c>
      <c r="G65" s="72">
        <f>+G52+G55+G60</f>
        <v>1974.50035877</v>
      </c>
    </row>
    <row r="66" spans="1:7" s="55" customFormat="1" x14ac:dyDescent="0.2">
      <c r="A66" s="71" t="s">
        <v>43</v>
      </c>
      <c r="B66" s="70"/>
      <c r="C66" s="70"/>
      <c r="D66" s="70"/>
      <c r="E66" s="69"/>
      <c r="F66" s="62">
        <f>SUM(F64:F65)</f>
        <v>3923.6726301799999</v>
      </c>
      <c r="G66" s="33">
        <f>SUM(G64:G65)</f>
        <v>4065.1749270099999</v>
      </c>
    </row>
    <row r="67" spans="1:7" s="55" customFormat="1" x14ac:dyDescent="0.2">
      <c r="A67" s="68"/>
      <c r="B67" s="60"/>
      <c r="F67" s="73"/>
      <c r="G67" s="72"/>
    </row>
    <row r="68" spans="1:7" s="55" customFormat="1" x14ac:dyDescent="0.2">
      <c r="A68" s="77" t="s">
        <v>62</v>
      </c>
      <c r="B68" s="76"/>
      <c r="C68" s="76"/>
      <c r="F68" s="73"/>
      <c r="G68" s="72"/>
    </row>
    <row r="69" spans="1:7" s="55" customFormat="1" x14ac:dyDescent="0.2">
      <c r="A69" s="80" t="s">
        <v>61</v>
      </c>
      <c r="B69" s="80"/>
      <c r="C69" s="80"/>
      <c r="D69" s="80"/>
      <c r="F69" s="73"/>
      <c r="G69" s="72"/>
    </row>
    <row r="70" spans="1:7" s="55" customFormat="1" x14ac:dyDescent="0.2">
      <c r="A70" s="75" t="s">
        <v>7</v>
      </c>
      <c r="B70" s="50"/>
      <c r="C70" s="50"/>
      <c r="E70" s="74"/>
      <c r="F70" s="73">
        <v>3.7988042599999998</v>
      </c>
      <c r="G70" s="72">
        <v>5.6442403800000003</v>
      </c>
    </row>
    <row r="71" spans="1:7" s="55" customFormat="1" x14ac:dyDescent="0.2">
      <c r="A71" s="68"/>
      <c r="B71" s="60"/>
      <c r="F71" s="73"/>
      <c r="G71" s="72"/>
    </row>
    <row r="72" spans="1:7" s="55" customFormat="1" ht="25.5" x14ac:dyDescent="0.2">
      <c r="A72" s="77" t="s">
        <v>60</v>
      </c>
      <c r="B72" s="50"/>
      <c r="C72" s="50"/>
      <c r="D72" s="50"/>
      <c r="F72" s="73"/>
      <c r="G72" s="72"/>
    </row>
    <row r="73" spans="1:7" s="55" customFormat="1" x14ac:dyDescent="0.2">
      <c r="A73" s="75" t="s">
        <v>7</v>
      </c>
      <c r="B73" s="50"/>
      <c r="C73" s="50"/>
      <c r="E73" s="79"/>
      <c r="F73" s="73">
        <f>+F64+F70</f>
        <v>1976.4370318499998</v>
      </c>
      <c r="G73" s="72">
        <f>+G64+G70</f>
        <v>2096.3188086200003</v>
      </c>
    </row>
    <row r="74" spans="1:7" s="55" customFormat="1" x14ac:dyDescent="0.2">
      <c r="A74" s="75" t="s">
        <v>14</v>
      </c>
      <c r="B74" s="50"/>
      <c r="C74" s="50"/>
      <c r="E74" s="79"/>
      <c r="F74" s="73">
        <f>+F65</f>
        <v>1951.0344025900001</v>
      </c>
      <c r="G74" s="72">
        <f>+G65</f>
        <v>1974.50035877</v>
      </c>
    </row>
    <row r="75" spans="1:7" s="55" customFormat="1" ht="25.5" customHeight="1" x14ac:dyDescent="0.2">
      <c r="A75" s="78" t="s">
        <v>59</v>
      </c>
      <c r="B75" s="78"/>
      <c r="C75" s="78"/>
      <c r="D75" s="78"/>
      <c r="E75" s="34"/>
      <c r="F75" s="62">
        <f>SUM(F73:F74)</f>
        <v>3927.4714344399999</v>
      </c>
      <c r="G75" s="33">
        <f>SUM(G73:G74)</f>
        <v>4070.8191673900001</v>
      </c>
    </row>
    <row r="76" spans="1:7" s="55" customFormat="1" x14ac:dyDescent="0.2">
      <c r="A76" s="68"/>
      <c r="B76" s="60"/>
      <c r="F76" s="73"/>
      <c r="G76" s="72"/>
    </row>
    <row r="77" spans="1:7" s="55" customFormat="1" x14ac:dyDescent="0.2">
      <c r="A77" s="77" t="s">
        <v>22</v>
      </c>
      <c r="B77" s="76"/>
      <c r="C77" s="76"/>
      <c r="F77" s="73"/>
      <c r="G77" s="72"/>
    </row>
    <row r="78" spans="1:7" s="55" customFormat="1" x14ac:dyDescent="0.2">
      <c r="A78" s="75" t="s">
        <v>7</v>
      </c>
      <c r="B78" s="50"/>
      <c r="C78" s="50"/>
      <c r="E78" s="74"/>
      <c r="F78" s="73">
        <v>0</v>
      </c>
      <c r="G78" s="72">
        <v>0</v>
      </c>
    </row>
    <row r="79" spans="1:7" s="55" customFormat="1" x14ac:dyDescent="0.2">
      <c r="A79" s="75" t="s">
        <v>14</v>
      </c>
      <c r="B79" s="50"/>
      <c r="C79" s="50"/>
      <c r="E79" s="74"/>
      <c r="F79" s="73">
        <v>-2.7539992199999999</v>
      </c>
      <c r="G79" s="72">
        <v>-3.4089423999999999</v>
      </c>
    </row>
    <row r="80" spans="1:7" s="55" customFormat="1" x14ac:dyDescent="0.2">
      <c r="A80" s="71" t="s">
        <v>43</v>
      </c>
      <c r="B80" s="70"/>
      <c r="C80" s="70"/>
      <c r="D80" s="70"/>
      <c r="E80" s="69"/>
      <c r="F80" s="62">
        <f>SUM(F78:F79)</f>
        <v>-2.7539992199999999</v>
      </c>
      <c r="G80" s="33">
        <f>SUM(G78:G79)</f>
        <v>-3.4089423999999999</v>
      </c>
    </row>
    <row r="81" spans="1:7" s="55" customFormat="1" x14ac:dyDescent="0.2">
      <c r="A81" s="68"/>
      <c r="B81" s="61"/>
    </row>
    <row r="82" spans="1:7" s="55" customFormat="1" ht="17.25" customHeight="1" x14ac:dyDescent="0.2">
      <c r="A82" s="92" t="s">
        <v>58</v>
      </c>
      <c r="B82" s="92"/>
      <c r="C82" s="92"/>
      <c r="D82" s="92"/>
      <c r="E82" s="92"/>
      <c r="F82" s="92"/>
      <c r="G82" s="92"/>
    </row>
    <row r="83" spans="1:7" s="55" customFormat="1" ht="18.75" customHeight="1" x14ac:dyDescent="0.2">
      <c r="A83" s="92" t="s">
        <v>57</v>
      </c>
      <c r="B83" s="92"/>
      <c r="C83" s="92"/>
      <c r="D83" s="92"/>
      <c r="E83" s="92"/>
      <c r="F83" s="92"/>
      <c r="G83" s="92"/>
    </row>
    <row r="84" spans="1:7" s="55" customFormat="1" ht="37.5" customHeight="1" x14ac:dyDescent="0.2">
      <c r="A84" s="100" t="s">
        <v>56</v>
      </c>
      <c r="B84" s="100"/>
      <c r="C84" s="100"/>
      <c r="D84" s="100"/>
      <c r="E84" s="100"/>
      <c r="F84" s="100"/>
      <c r="G84" s="100"/>
    </row>
    <row r="85" spans="1:7" s="55" customFormat="1" x14ac:dyDescent="0.2">
      <c r="A85" s="68"/>
      <c r="B85" s="60"/>
      <c r="C85" s="60"/>
      <c r="D85" s="60"/>
      <c r="E85" s="67"/>
    </row>
    <row r="86" spans="1:7" s="55" customFormat="1" ht="13.5" thickBot="1" x14ac:dyDescent="0.25">
      <c r="A86" s="66" t="s">
        <v>3</v>
      </c>
      <c r="B86" s="66"/>
      <c r="C86" s="45"/>
      <c r="D86" s="45"/>
      <c r="E86" s="45"/>
      <c r="F86" s="65">
        <v>2013</v>
      </c>
      <c r="G86" s="65">
        <v>2012</v>
      </c>
    </row>
    <row r="87" spans="1:7" s="55" customFormat="1" x14ac:dyDescent="0.2">
      <c r="A87" s="64" t="s">
        <v>55</v>
      </c>
      <c r="B87" s="36"/>
      <c r="C87" s="36"/>
      <c r="D87" s="63"/>
      <c r="E87" s="34"/>
      <c r="F87" s="62">
        <f>F75+'[1]Taseen liite 27'!I34</f>
        <v>3927.4714344399999</v>
      </c>
      <c r="G87" s="33">
        <f>G75+'[1]Taseen liite 27'!J34</f>
        <v>4070.8191673900001</v>
      </c>
    </row>
    <row r="88" spans="1:7" s="55" customFormat="1" x14ac:dyDescent="0.2">
      <c r="A88" s="61"/>
      <c r="B88" s="61"/>
      <c r="C88" s="60"/>
      <c r="D88" s="60"/>
    </row>
    <row r="89" spans="1:7" s="55" customFormat="1" x14ac:dyDescent="0.2">
      <c r="A89" s="60"/>
      <c r="B89" s="60"/>
      <c r="C89" s="60"/>
      <c r="D89" s="60"/>
    </row>
    <row r="90" spans="1:7" s="27" customFormat="1" x14ac:dyDescent="0.2"/>
    <row r="91" spans="1:7" s="27" customFormat="1" x14ac:dyDescent="0.2"/>
    <row r="92" spans="1:7" s="27" customFormat="1" x14ac:dyDescent="0.2"/>
    <row r="93" spans="1:7" s="27" customFormat="1" x14ac:dyDescent="0.2"/>
    <row r="94" spans="1:7" s="27" customFormat="1" x14ac:dyDescent="0.2"/>
    <row r="95" spans="1:7" s="27" customFormat="1" x14ac:dyDescent="0.2"/>
    <row r="96" spans="1:7" s="27" customFormat="1" x14ac:dyDescent="0.2"/>
    <row r="97" s="27" customFormat="1" x14ac:dyDescent="0.2"/>
    <row r="98" s="27" customFormat="1" x14ac:dyDescent="0.2"/>
    <row r="99" s="27" customFormat="1" x14ac:dyDescent="0.2"/>
    <row r="100" s="27" customFormat="1" x14ac:dyDescent="0.2"/>
    <row r="101" s="27" customFormat="1" x14ac:dyDescent="0.2"/>
    <row r="102" s="27" customFormat="1" x14ac:dyDescent="0.2"/>
    <row r="103" s="27" customFormat="1" x14ac:dyDescent="0.2"/>
    <row r="104" s="27" customFormat="1" x14ac:dyDescent="0.2"/>
    <row r="105" s="27" customFormat="1" x14ac:dyDescent="0.2"/>
    <row r="106" s="27" customFormat="1" x14ac:dyDescent="0.2"/>
  </sheetData>
  <mergeCells count="7">
    <mergeCell ref="A84:G84"/>
    <mergeCell ref="A1:G1"/>
    <mergeCell ref="A3:G3"/>
    <mergeCell ref="A30:G30"/>
    <mergeCell ref="A46:G46"/>
    <mergeCell ref="A82:G82"/>
    <mergeCell ref="A83:G83"/>
  </mergeCells>
  <pageMargins left="0.74803149606299213" right="0.35433070866141736" top="0.98425196850393704" bottom="0.98425196850393704" header="0.51181102362204722" footer="0.51181102362204722"/>
  <pageSetup paperSize="9" scale="75" firstPageNumber="123" orientation="portrait" useFirstPageNumber="1" r:id="rId1"/>
  <headerFooter alignWithMargins="0">
    <oddHeader>&amp;R&amp;9&amp;P</oddHeader>
  </headerFooter>
  <rowBreaks count="1" manualBreakCount="1">
    <brk id="4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 27 (1)</vt:lpstr>
      <vt:lpstr>Note 27 (2)</vt:lpstr>
      <vt:lpstr>Note 27 (3)</vt:lpstr>
      <vt:lpstr>'Note 27 (2)'!Print_Area</vt:lpstr>
      <vt:lpstr>'Note 27 (3)'!Print_Area</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2014-03-03T17:21:28Z</dcterms:created>
  <dcterms:modified xsi:type="dcterms:W3CDTF">2014-03-04T13:46:52Z</dcterms:modified>
</cp:coreProperties>
</file>