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Liite 13" sheetId="1" r:id="rId1"/>
  </sheets>
  <calcPr calcId="145621"/>
</workbook>
</file>

<file path=xl/calcChain.xml><?xml version="1.0" encoding="utf-8"?>
<calcChain xmlns="http://schemas.openxmlformats.org/spreadsheetml/2006/main">
  <c r="F62" i="1" l="1"/>
  <c r="G61" i="1"/>
  <c r="G60" i="1"/>
  <c r="G62" i="1" s="1"/>
  <c r="B60" i="1"/>
  <c r="B62" i="1" s="1"/>
  <c r="F57" i="1"/>
  <c r="G57" i="1" s="1"/>
  <c r="G56" i="1"/>
  <c r="C56" i="1"/>
  <c r="D56" i="1" s="1"/>
  <c r="G55" i="1"/>
  <c r="D55" i="1"/>
  <c r="G54" i="1"/>
  <c r="B54" i="1"/>
  <c r="F52" i="1"/>
  <c r="G52" i="1" s="1"/>
  <c r="B52" i="1"/>
  <c r="G51" i="1"/>
  <c r="C51" i="1"/>
  <c r="C61" i="1" s="1"/>
  <c r="D61" i="1" s="1"/>
  <c r="G50" i="1"/>
  <c r="D50" i="1"/>
  <c r="C50" i="1"/>
  <c r="C60" i="1" s="1"/>
  <c r="F43" i="1"/>
  <c r="E43" i="1"/>
  <c r="E7" i="1" s="1"/>
  <c r="G42" i="1"/>
  <c r="G41" i="1"/>
  <c r="G43" i="1" s="1"/>
  <c r="G37" i="1"/>
  <c r="G36" i="1"/>
  <c r="G35" i="1"/>
  <c r="G33" i="1"/>
  <c r="E32" i="1"/>
  <c r="E38" i="1" s="1"/>
  <c r="G38" i="1" s="1"/>
  <c r="E30" i="1"/>
  <c r="G29" i="1"/>
  <c r="G28" i="1"/>
  <c r="G30" i="1" s="1"/>
  <c r="G16" i="1"/>
  <c r="E15" i="1"/>
  <c r="G15" i="1" s="1"/>
  <c r="G14" i="1"/>
  <c r="F12" i="1"/>
  <c r="E12" i="1"/>
  <c r="G12" i="1" s="1"/>
  <c r="F8" i="1"/>
  <c r="F21" i="1" s="1"/>
  <c r="G21" i="1" s="1"/>
  <c r="F7" i="1"/>
  <c r="F20" i="1" s="1"/>
  <c r="G7" i="1" l="1"/>
  <c r="E20" i="1"/>
  <c r="E9" i="1"/>
  <c r="E11" i="1" s="1"/>
  <c r="D54" i="1"/>
  <c r="G66" i="1"/>
  <c r="C62" i="1"/>
  <c r="D60" i="1"/>
  <c r="D62" i="1" s="1"/>
  <c r="F22" i="1"/>
  <c r="C52" i="1"/>
  <c r="C54" i="1" s="1"/>
  <c r="C57" i="1" s="1"/>
  <c r="F9" i="1"/>
  <c r="F11" i="1" s="1"/>
  <c r="F17" i="1" s="1"/>
  <c r="G32" i="1"/>
  <c r="D51" i="1"/>
  <c r="D52" i="1" s="1"/>
  <c r="B57" i="1"/>
  <c r="D57" i="1" s="1"/>
  <c r="G8" i="1"/>
  <c r="E17" i="1" l="1"/>
  <c r="G11" i="1"/>
  <c r="G17" i="1" s="1"/>
  <c r="G20" i="1"/>
  <c r="E22" i="1"/>
  <c r="G22" i="1" s="1"/>
  <c r="F66" i="1" s="1"/>
  <c r="G9" i="1"/>
</calcChain>
</file>

<file path=xl/sharedStrings.xml><?xml version="1.0" encoding="utf-8"?>
<sst xmlns="http://schemas.openxmlformats.org/spreadsheetml/2006/main" count="84" uniqueCount="24">
  <si>
    <t>13 Aineettomat hyödykkeet</t>
  </si>
  <si>
    <t>Vahinkovakuutustoiminta</t>
  </si>
  <si>
    <t>Milj. e</t>
  </si>
  <si>
    <t>Liikearvo</t>
  </si>
  <si>
    <t>Muut aineettomat hyödykkeet</t>
  </si>
  <si>
    <t>Yhteensä</t>
  </si>
  <si>
    <t>1.1.</t>
  </si>
  <si>
    <t>Hankintameno</t>
  </si>
  <si>
    <t>Kertyneet poistot</t>
  </si>
  <si>
    <t>-</t>
  </si>
  <si>
    <t>Kirjanpitoarvo 1.1.</t>
  </si>
  <si>
    <t>Valuuttakurssierot</t>
  </si>
  <si>
    <t>Lisäykset</t>
  </si>
  <si>
    <t>Erikseen hankitut</t>
  </si>
  <si>
    <t>Vähennykset</t>
  </si>
  <si>
    <t>Poistot</t>
  </si>
  <si>
    <t>Kirjanpitoarvo 31.12.</t>
  </si>
  <si>
    <t>31.12.</t>
  </si>
  <si>
    <t xml:space="preserve"> </t>
  </si>
  <si>
    <t>Henkivakuutustoiminta</t>
  </si>
  <si>
    <t>Konserni yhteensä</t>
  </si>
  <si>
    <t>Segmenttien muut aineettomat hyödykkeet koostuvat pääosin atk-ohjelmistojen hankinnoista.
Poistot ja arvonalentumiset sisältyvät tuloslaskelman erään Liiketoiminnan muut kulut.</t>
  </si>
  <si>
    <t>Liikearvon arvonalentumistestaus</t>
  </si>
  <si>
    <t>Liikearvojen osalta on suoritettu IAS 36 Omaisuuden arvonalentuminen -standardin tarkoittama arvonalentumistestaus. Testauksien perusteella ei ole kirjattu arvonalentumisia.
Arvonalentumistestausta varten Sampo määrittelee kerrytettävissä olevan rahamäärän käyttöarvoon perustuen niille rahavirtaa tuottaville yksiköille, joille liikearvoa on kohdistettu. Sampo on määritellyt tällaisiksi yksiköiksi If-alakonsernin sekä Mandatum Henkivakuutusosakeyhtiön (jäljempänä Mandatum Life). 
Yksiköiden kerrytettävissä olevat rahamäärät on määritetty käyttäen diskontattua rahavirtamallia. Malli pohjautuu historiatietojen lisäksi Sammon johdon parhaisiin arvioihin taloudellisista olosuhteista kuten myyntimääristä, koroista, marginaaleista, pääomarakenteesta sekä tuotto- ja kustannuskehityksestä. Mandatum Lifen osalta käyttöarvomalliin vaikuttaa merkittävästi vastuuvelkojen pitkän aikavälin kehitys, jonka ennustetaan vaikuttavan muun muassa vaadittavaan vakavaraisuuspääomaan ja siten kerrytettävissä olevaan rahamäärään. Tämän vuoksi myös Mandatum Lifen ennusteperiodi on pidempi, 10 vuotta. Saadut rahavirrat on diskontattu ennen veroja määritetyllä pääoman painotetulla keskimääräisellä kustannuksella (weighted average cost of capital), joka Ifin osalta on 9,4 prosenttia ja Mandatum Lifen osalta 9,7 prosenttia. Luvut ovat noussee hieman edellisvuodesta johtuen koronnoususta pohjoismaisissa valtionobligaatioissa.
Johdon hyväksymät If-konsernin rahavirtoja koskevat ennusteet kattavat vuodet 2014 – 2016. Tämän ajanjakson jälkeiset kassavirrat on ekstrapoloitu käyttäen 2 prosentin kasvuvauhtia. Myös Mandatum Lifelle on vuoden 2023 jälkeisille kausille käytetty 2 prosentin kasvuvauhtia, jonka molemmissa tapauksissa uskotaan olevan lähellä odotettua inflaatiota.
Mandatum Lifen osalta kerrytettävissä oleva rahamäärä ylittää sen kirjanpitoarvon noin 180 miljoonalla eurolla. Käytetyllä laskentatekniikalla esimerkiksi noin 1,4 prosentin nousu pääoman painotetussa keskimääräisessä kustannuksessa johtaisi tilanteeseen, jossa kerrytettävissä oleva rahamäärä olisi sama kuin yksikön kirjanpitoarvo.
If-konsernin osalta johto katsoo, että mikään jokseenkin mahdollinen muutos käytettyihin keskeisiin oletuksiin ei saisi aikaan sitä, että yksikköjen kirjanpitoarvot ylittäisivät niiden kerrytettävissä olevat rahamäärät.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</si>
</sst>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
    <numFmt numFmtId="165" formatCode="0.0000"/>
    <numFmt numFmtId="166" formatCode="0.00000"/>
    <numFmt numFmtId="167" formatCode="0.0000000"/>
    <numFmt numFmtId="168" formatCode="#,##0.000000"/>
    <numFmt numFmtId="169" formatCode="0.000"/>
  </numFmts>
  <fonts count="18" x14ac:knownFonts="1">
    <font>
      <sz val="10"/>
      <color theme="1"/>
      <name val="Arial"/>
      <family val="2"/>
    </font>
    <font>
      <b/>
      <sz val="12"/>
      <name val="Arial"/>
      <family val="2"/>
    </font>
    <font>
      <sz val="10"/>
      <color theme="1"/>
      <name val="Calibri"/>
      <family val="2"/>
    </font>
    <font>
      <b/>
      <sz val="10"/>
      <name val="Arial"/>
      <family val="2"/>
    </font>
    <font>
      <sz val="10"/>
      <name val="Arial"/>
      <family val="2"/>
    </font>
    <font>
      <b/>
      <sz val="11"/>
      <name val="Arial"/>
      <family val="2"/>
    </font>
    <font>
      <b/>
      <sz val="10"/>
      <color indexed="63"/>
      <name val="Arial"/>
      <family val="2"/>
    </font>
    <font>
      <sz val="10"/>
      <color theme="0"/>
      <name val="Arial"/>
      <family val="2"/>
    </font>
    <font>
      <sz val="10"/>
      <color indexed="63"/>
      <name val="Arial"/>
      <family val="2"/>
    </font>
    <font>
      <b/>
      <sz val="10"/>
      <color theme="0"/>
      <name val="Arial"/>
      <family val="2"/>
    </font>
    <font>
      <sz val="10"/>
      <color indexed="10"/>
      <name val="Arial"/>
      <family val="2"/>
    </font>
    <font>
      <b/>
      <sz val="10"/>
      <color indexed="10"/>
      <name val="Arial"/>
      <family val="2"/>
    </font>
    <font>
      <sz val="14"/>
      <name val="Arial"/>
      <family val="2"/>
    </font>
    <font>
      <b/>
      <sz val="20"/>
      <name val="Arial"/>
      <family val="2"/>
    </font>
    <font>
      <b/>
      <sz val="16"/>
      <name val="Arial"/>
      <family val="2"/>
    </font>
    <font>
      <sz val="10"/>
      <color theme="10"/>
      <name val="Arial"/>
      <family val="2"/>
    </font>
    <font>
      <sz val="8"/>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49" fontId="1" fillId="0" borderId="0" applyAlignment="0"/>
    <xf numFmtId="0" fontId="5" fillId="0" borderId="0">
      <alignment wrapText="1"/>
    </xf>
    <xf numFmtId="0" fontId="3" fillId="0" borderId="0">
      <alignment horizontal="center" wrapText="1"/>
    </xf>
    <xf numFmtId="0" fontId="6" fillId="0" borderId="1" applyFill="0">
      <alignment horizontal="left"/>
    </xf>
    <xf numFmtId="0" fontId="6" fillId="0" borderId="1" applyFill="0">
      <alignment horizontal="right"/>
    </xf>
    <xf numFmtId="0" fontId="4" fillId="0" borderId="0" applyFill="0" applyBorder="0">
      <alignment horizontal="left"/>
    </xf>
    <xf numFmtId="49" fontId="8" fillId="2" borderId="0">
      <alignment horizontal="right"/>
    </xf>
    <xf numFmtId="0" fontId="3" fillId="0" borderId="2" applyNumberFormat="0" applyFill="0" applyAlignment="0"/>
    <xf numFmtId="49" fontId="3" fillId="2" borderId="2">
      <alignment horizontal="right"/>
    </xf>
    <xf numFmtId="49" fontId="4" fillId="0" borderId="0" applyFill="0" applyBorder="0">
      <alignment horizontal="right"/>
    </xf>
    <xf numFmtId="3" fontId="3" fillId="0" borderId="2" applyNumberFormat="0">
      <alignment horizontal="right"/>
    </xf>
    <xf numFmtId="0" fontId="3" fillId="0" borderId="0" applyNumberFormat="0" applyFont="0" applyFill="0" applyBorder="0" applyAlignment="0"/>
    <xf numFmtId="0" fontId="4" fillId="0" borderId="0"/>
    <xf numFmtId="0" fontId="4" fillId="0" borderId="0" applyNumberFormat="0" applyFont="0" applyFill="0" applyBorder="0" applyAlignment="0" applyProtection="0">
      <alignment horizontal="left"/>
    </xf>
    <xf numFmtId="0" fontId="3" fillId="0" borderId="0">
      <alignment wrapText="1"/>
    </xf>
    <xf numFmtId="49" fontId="3" fillId="2" borderId="0">
      <alignment horizontal="right"/>
    </xf>
    <xf numFmtId="0" fontId="3" fillId="0" borderId="0" applyAlignment="0">
      <alignment wrapText="1"/>
    </xf>
    <xf numFmtId="0" fontId="3" fillId="0" borderId="0" applyNumberFormat="0">
      <alignment horizontal="right" wrapText="1"/>
    </xf>
    <xf numFmtId="49" fontId="12" fillId="0" borderId="3" applyBorder="0">
      <alignment horizontal="right" vertical="center"/>
    </xf>
    <xf numFmtId="0" fontId="3" fillId="0" borderId="0"/>
    <xf numFmtId="0" fontId="13" fillId="0" borderId="0" applyNumberFormat="0" applyAlignment="0"/>
    <xf numFmtId="0" fontId="14" fillId="0" borderId="0" applyAlignment="0"/>
    <xf numFmtId="49" fontId="3" fillId="0" borderId="0">
      <alignment horizontal="left"/>
    </xf>
    <xf numFmtId="0" fontId="3" fillId="0" borderId="0" applyFont="0">
      <alignment wrapText="1"/>
    </xf>
    <xf numFmtId="0" fontId="8" fillId="3" borderId="0" applyNumberFormat="0">
      <alignment horizontal="right"/>
    </xf>
    <xf numFmtId="3" fontId="8" fillId="2" borderId="0">
      <alignment horizontal="right"/>
    </xf>
    <xf numFmtId="0" fontId="4" fillId="0" borderId="0" applyNumberFormat="0" applyFont="0" applyFill="0" applyBorder="0" applyAlignment="0">
      <alignment horizontal="left"/>
    </xf>
    <xf numFmtId="0" fontId="15" fillId="0" borderId="2">
      <alignment horizontal="right"/>
    </xf>
    <xf numFmtId="49" fontId="4" fillId="0" borderId="0">
      <alignment horizontal="right"/>
    </xf>
    <xf numFmtId="0" fontId="3" fillId="0" borderId="2" applyFill="0" applyAlignment="0"/>
    <xf numFmtId="4" fontId="3" fillId="2" borderId="2">
      <alignment horizontal="right"/>
    </xf>
    <xf numFmtId="0" fontId="4" fillId="0" borderId="0" applyNumberFormat="0" applyFont="0" applyFill="0" applyBorder="0" applyAlignment="0">
      <alignment wrapText="1"/>
    </xf>
    <xf numFmtId="0" fontId="16" fillId="0" borderId="0">
      <alignment wrapText="1"/>
    </xf>
    <xf numFmtId="0" fontId="1" fillId="0" borderId="0">
      <alignment wrapText="1"/>
    </xf>
    <xf numFmtId="0" fontId="6" fillId="0" borderId="1" applyNumberFormat="0" applyFill="0">
      <alignment horizontal="center"/>
    </xf>
    <xf numFmtId="0" fontId="6" fillId="0" borderId="1" applyFill="0">
      <alignment horizontal="left"/>
    </xf>
    <xf numFmtId="4" fontId="3" fillId="3" borderId="2" applyNumberFormat="0">
      <alignment horizontal="right"/>
    </xf>
    <xf numFmtId="0" fontId="4" fillId="0" borderId="2">
      <alignment horizontal="right"/>
    </xf>
    <xf numFmtId="0" fontId="17" fillId="0" borderId="0" applyNumberFormat="0" applyBorder="0" applyAlignmen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 fillId="2" borderId="2">
      <alignment horizontal="right"/>
    </xf>
    <xf numFmtId="3" fontId="3" fillId="0" borderId="2">
      <alignment horizontal="right"/>
    </xf>
  </cellStyleXfs>
  <cellXfs count="62">
    <xf numFmtId="0" fontId="0" fillId="0" borderId="0" xfId="0"/>
    <xf numFmtId="0" fontId="2" fillId="0" borderId="0" xfId="0" applyFont="1" applyFill="1"/>
    <xf numFmtId="0" fontId="3" fillId="0" borderId="0" xfId="0" quotePrefix="1" applyFont="1" applyAlignment="1">
      <alignment horizontal="center"/>
    </xf>
    <xf numFmtId="0" fontId="4" fillId="0" borderId="0" xfId="0" quotePrefix="1" applyFont="1" applyAlignment="1"/>
    <xf numFmtId="0" fontId="3" fillId="0" borderId="0" xfId="0" quotePrefix="1" applyFont="1" applyAlignment="1"/>
    <xf numFmtId="0" fontId="3" fillId="0" borderId="0" xfId="3">
      <alignment horizontal="center" wrapText="1"/>
    </xf>
    <xf numFmtId="0" fontId="6" fillId="0" borderId="1" xfId="4">
      <alignment horizontal="left"/>
    </xf>
    <xf numFmtId="0" fontId="6" fillId="0" borderId="1" xfId="5" applyFill="1" applyAlignment="1">
      <alignment horizontal="right" wrapText="1"/>
    </xf>
    <xf numFmtId="0" fontId="6" fillId="0" borderId="1" xfId="5" applyAlignment="1">
      <alignment horizontal="right" wrapText="1"/>
    </xf>
    <xf numFmtId="0" fontId="4" fillId="0" borderId="0" xfId="6" applyAlignment="1">
      <alignment horizontal="left" indent="3"/>
    </xf>
    <xf numFmtId="0" fontId="7" fillId="0" borderId="0" xfId="0" applyFont="1"/>
    <xf numFmtId="3" fontId="8" fillId="2" borderId="0" xfId="7" applyNumberFormat="1">
      <alignment horizontal="right"/>
    </xf>
    <xf numFmtId="0" fontId="4" fillId="0" borderId="0" xfId="0" applyFont="1"/>
    <xf numFmtId="0" fontId="9" fillId="0" borderId="0" xfId="0" applyFont="1"/>
    <xf numFmtId="3" fontId="8" fillId="2" borderId="0" xfId="7" quotePrefix="1" applyNumberFormat="1">
      <alignment horizontal="right"/>
    </xf>
    <xf numFmtId="0" fontId="3" fillId="0" borderId="2" xfId="8" applyAlignment="1">
      <alignment horizontal="left" indent="3"/>
    </xf>
    <xf numFmtId="0" fontId="3" fillId="0" borderId="2" xfId="8"/>
    <xf numFmtId="3" fontId="3" fillId="2" borderId="2" xfId="9" applyNumberFormat="1">
      <alignment horizontal="right"/>
    </xf>
    <xf numFmtId="164" fontId="7" fillId="0" borderId="0" xfId="0" applyNumberFormat="1" applyFont="1"/>
    <xf numFmtId="1" fontId="7" fillId="0" borderId="0" xfId="0" applyNumberFormat="1" applyFont="1" applyAlignment="1">
      <alignment horizontal="right"/>
    </xf>
    <xf numFmtId="0" fontId="4" fillId="0" borderId="0" xfId="6" applyAlignment="1">
      <alignment horizontal="left" indent="5"/>
    </xf>
    <xf numFmtId="1" fontId="9" fillId="0" borderId="0" xfId="0" applyNumberFormat="1" applyFont="1" applyAlignment="1">
      <alignment horizontal="right"/>
    </xf>
    <xf numFmtId="0" fontId="7" fillId="0" borderId="0" xfId="0" applyFont="1" applyAlignment="1">
      <alignment horizontal="right"/>
    </xf>
    <xf numFmtId="1" fontId="3" fillId="0" borderId="2" xfId="8" applyNumberFormat="1" applyAlignment="1">
      <alignment horizontal="right"/>
    </xf>
    <xf numFmtId="1" fontId="3" fillId="0" borderId="2" xfId="8" quotePrefix="1" applyNumberFormat="1" applyAlignment="1">
      <alignment horizontal="right"/>
    </xf>
    <xf numFmtId="165" fontId="3" fillId="0" borderId="2" xfId="8" applyNumberFormat="1"/>
    <xf numFmtId="0" fontId="4" fillId="0" borderId="0" xfId="0" applyFont="1" applyAlignment="1">
      <alignment horizontal="right"/>
    </xf>
    <xf numFmtId="165" fontId="4" fillId="0" borderId="0" xfId="0" applyNumberFormat="1" applyFont="1"/>
    <xf numFmtId="166" fontId="4"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4" fontId="4" fillId="0" borderId="0" xfId="0" applyNumberFormat="1" applyFont="1"/>
    <xf numFmtId="0" fontId="0" fillId="0" borderId="0" xfId="0" applyAlignment="1">
      <alignment horizontal="center"/>
    </xf>
    <xf numFmtId="0" fontId="6" fillId="0" borderId="1" xfId="4" applyFill="1">
      <alignment horizontal="left"/>
    </xf>
    <xf numFmtId="3" fontId="4" fillId="0" borderId="0" xfId="10" applyNumberFormat="1">
      <alignment horizontal="right"/>
    </xf>
    <xf numFmtId="3" fontId="4" fillId="0" borderId="0" xfId="10" quotePrefix="1" applyNumberFormat="1">
      <alignment horizontal="right"/>
    </xf>
    <xf numFmtId="1" fontId="3" fillId="0" borderId="2" xfId="11" applyNumberFormat="1">
      <alignment horizontal="right"/>
    </xf>
    <xf numFmtId="0" fontId="4" fillId="0" borderId="0" xfId="0" applyFont="1" applyFill="1" applyAlignment="1">
      <alignment horizontal="right"/>
    </xf>
    <xf numFmtId="1" fontId="4" fillId="0" borderId="0" xfId="0" applyNumberFormat="1" applyFont="1" applyFill="1" applyAlignment="1">
      <alignment horizontal="center"/>
    </xf>
    <xf numFmtId="0" fontId="10" fillId="0" borderId="0" xfId="0" applyFont="1"/>
    <xf numFmtId="164" fontId="10" fillId="0" borderId="0" xfId="0" applyNumberFormat="1" applyFont="1" applyFill="1"/>
    <xf numFmtId="167" fontId="11" fillId="0" borderId="0" xfId="0" applyNumberFormat="1" applyFont="1" applyFill="1"/>
    <xf numFmtId="1" fontId="11" fillId="0" borderId="0" xfId="0" applyNumberFormat="1" applyFont="1"/>
    <xf numFmtId="1" fontId="11" fillId="0" borderId="0" xfId="12" applyNumberFormat="1" applyFont="1"/>
    <xf numFmtId="0" fontId="3" fillId="0" borderId="0" xfId="0" applyFont="1" applyBorder="1"/>
    <xf numFmtId="0" fontId="0" fillId="0" borderId="0" xfId="0" applyBorder="1" applyAlignment="1">
      <alignment horizontal="center"/>
    </xf>
    <xf numFmtId="1" fontId="0" fillId="0" borderId="0" xfId="0" applyNumberFormat="1" applyBorder="1" applyAlignment="1">
      <alignment horizontal="center"/>
    </xf>
    <xf numFmtId="168" fontId="4" fillId="0" borderId="0" xfId="0" applyNumberFormat="1" applyFont="1" applyBorder="1" applyAlignment="1">
      <alignment horizontal="center"/>
    </xf>
    <xf numFmtId="3" fontId="4" fillId="0" borderId="0" xfId="0" applyNumberFormat="1" applyFont="1" applyBorder="1" applyAlignment="1">
      <alignment horizontal="center"/>
    </xf>
    <xf numFmtId="0" fontId="0" fillId="0" borderId="0" xfId="0" applyBorder="1"/>
    <xf numFmtId="169" fontId="0" fillId="0" borderId="0" xfId="0" applyNumberFormat="1" applyBorder="1"/>
    <xf numFmtId="3" fontId="3" fillId="0" borderId="0" xfId="0" applyNumberFormat="1" applyFont="1" applyBorder="1" applyAlignment="1">
      <alignment horizontal="center"/>
    </xf>
    <xf numFmtId="0" fontId="6" fillId="0" borderId="1" xfId="5">
      <alignment horizontal="right"/>
    </xf>
    <xf numFmtId="0" fontId="3" fillId="0" borderId="2" xfId="8" applyAlignment="1"/>
    <xf numFmtId="0" fontId="3" fillId="0" borderId="0" xfId="0" applyFont="1"/>
    <xf numFmtId="3" fontId="3" fillId="0" borderId="0" xfId="0" applyNumberFormat="1" applyFont="1"/>
    <xf numFmtId="0" fontId="4" fillId="0" borderId="0" xfId="13" applyAlignment="1">
      <alignment wrapText="1"/>
    </xf>
    <xf numFmtId="0" fontId="4" fillId="0" borderId="0" xfId="13"/>
    <xf numFmtId="0" fontId="5" fillId="0" borderId="0" xfId="2">
      <alignment wrapText="1"/>
    </xf>
    <xf numFmtId="49" fontId="1" fillId="0" borderId="0" xfId="1" applyAlignment="1">
      <alignment horizontal="left"/>
    </xf>
    <xf numFmtId="0" fontId="3" fillId="0" borderId="0" xfId="3">
      <alignment horizontal="center" wrapText="1"/>
    </xf>
    <xf numFmtId="0" fontId="5" fillId="0" borderId="0" xfId="2" applyAlignment="1">
      <alignment horizontal="left" wrapText="1"/>
    </xf>
  </cellXfs>
  <cellStyles count="50">
    <cellStyle name="ar-blank" xfId="14"/>
    <cellStyle name="ar-bold" xfId="15"/>
    <cellStyle name="ar-bold-center" xfId="3"/>
    <cellStyle name="ar-bold-hilite" xfId="16"/>
    <cellStyle name="ar-bold-no-line" xfId="17"/>
    <cellStyle name="ar-bold-right" xfId="18"/>
    <cellStyle name="ar-brace-vertical-centered" xfId="19"/>
    <cellStyle name="ar-download" xfId="20"/>
    <cellStyle name="ar-h1" xfId="21"/>
    <cellStyle name="ar-h2" xfId="22"/>
    <cellStyle name="ar-h3" xfId="1"/>
    <cellStyle name="ar-h4" xfId="2"/>
    <cellStyle name="ar-h5" xfId="23"/>
    <cellStyle name="ar-h6" xfId="24"/>
    <cellStyle name="ar-hilight-right" xfId="25"/>
    <cellStyle name="ar-hilite" xfId="7"/>
    <cellStyle name="ar-hilite-pagebreak" xfId="26"/>
    <cellStyle name="ar-left" xfId="6"/>
    <cellStyle name="ar-left-pagebreak" xfId="27"/>
    <cellStyle name="ar-link-line" xfId="28"/>
    <cellStyle name="ar-pagebreak" xfId="12"/>
    <cellStyle name="ar-right" xfId="10"/>
    <cellStyle name="ar-right-no-border" xfId="29"/>
    <cellStyle name="ar-subtotal" xfId="30"/>
    <cellStyle name="ar-subtotal-hilite" xfId="31"/>
    <cellStyle name="ar-text" xfId="13"/>
    <cellStyle name="ar-text-pagebreak" xfId="32"/>
    <cellStyle name="ar-text-small" xfId="33"/>
    <cellStyle name="ar-th1" xfId="34"/>
    <cellStyle name="ar-thead" xfId="4"/>
    <cellStyle name="ar-thead-center" xfId="35"/>
    <cellStyle name="ar-thead-left" xfId="36"/>
    <cellStyle name="ar-thead-right" xfId="5"/>
    <cellStyle name="ar-total" xfId="8"/>
    <cellStyle name="ar-total-hilight-right" xfId="37"/>
    <cellStyle name="ar-total-hilite" xfId="9"/>
    <cellStyle name="ar-total-nobold" xfId="38"/>
    <cellStyle name="ar-total-right" xfId="11"/>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73"/>
  <sheetViews>
    <sheetView tabSelected="1"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59" t="s">
        <v>0</v>
      </c>
      <c r="B1" s="59"/>
      <c r="C1" s="59"/>
      <c r="D1" s="59"/>
      <c r="E1" s="59"/>
      <c r="F1" s="59"/>
      <c r="G1" s="59"/>
    </row>
    <row r="2" spans="1:7" x14ac:dyDescent="0.2">
      <c r="A2" s="1"/>
      <c r="C2" s="2"/>
      <c r="D2" s="3"/>
      <c r="E2" s="3"/>
      <c r="F2" s="2"/>
      <c r="G2" s="4"/>
    </row>
    <row r="3" spans="1:7" ht="15" x14ac:dyDescent="0.25">
      <c r="A3" s="58" t="s">
        <v>1</v>
      </c>
      <c r="B3" s="58"/>
      <c r="C3" s="58"/>
      <c r="D3" s="58"/>
      <c r="E3" s="58"/>
      <c r="F3" s="58"/>
      <c r="G3" s="58"/>
    </row>
    <row r="4" spans="1:7" x14ac:dyDescent="0.2">
      <c r="A4" s="5"/>
      <c r="B4" s="5"/>
      <c r="C4" s="5"/>
      <c r="D4" s="5"/>
      <c r="E4" s="60">
        <v>2013</v>
      </c>
      <c r="F4" s="60"/>
      <c r="G4" s="60"/>
    </row>
    <row r="5" spans="1:7" ht="39" thickBot="1" x14ac:dyDescent="0.25">
      <c r="A5" s="6" t="s">
        <v>2</v>
      </c>
      <c r="B5" s="6"/>
      <c r="C5" s="6"/>
      <c r="D5" s="6"/>
      <c r="E5" s="7" t="s">
        <v>3</v>
      </c>
      <c r="F5" s="8" t="s">
        <v>4</v>
      </c>
      <c r="G5" s="8" t="s">
        <v>5</v>
      </c>
    </row>
    <row r="6" spans="1:7" x14ac:dyDescent="0.2">
      <c r="A6" s="9" t="s">
        <v>6</v>
      </c>
      <c r="B6" s="10"/>
      <c r="C6" s="10"/>
      <c r="D6" s="10"/>
      <c r="E6" s="11"/>
      <c r="F6" s="11"/>
      <c r="G6" s="11"/>
    </row>
    <row r="7" spans="1:7" x14ac:dyDescent="0.2">
      <c r="A7" s="9" t="s">
        <v>7</v>
      </c>
      <c r="B7" s="12"/>
      <c r="C7" s="12"/>
      <c r="D7" s="12"/>
      <c r="E7" s="11">
        <f>E43</f>
        <v>585.33364724113437</v>
      </c>
      <c r="F7" s="11">
        <f>F41</f>
        <v>124.56254899820048</v>
      </c>
      <c r="G7" s="11">
        <f>SUM(E7:F7)</f>
        <v>709.89619623933481</v>
      </c>
    </row>
    <row r="8" spans="1:7" x14ac:dyDescent="0.2">
      <c r="A8" s="9" t="s">
        <v>8</v>
      </c>
      <c r="B8" s="10"/>
      <c r="C8" s="13"/>
      <c r="D8" s="10"/>
      <c r="E8" s="14" t="s">
        <v>9</v>
      </c>
      <c r="F8" s="11">
        <f>F42</f>
        <v>-103.51655048352391</v>
      </c>
      <c r="G8" s="11">
        <f>SUM(E8:F8)</f>
        <v>-103.51655048352391</v>
      </c>
    </row>
    <row r="9" spans="1:7" x14ac:dyDescent="0.2">
      <c r="A9" s="15" t="s">
        <v>10</v>
      </c>
      <c r="B9" s="16"/>
      <c r="C9" s="16"/>
      <c r="D9" s="16"/>
      <c r="E9" s="17">
        <f>SUM(E7:E8)</f>
        <v>585.33364724113437</v>
      </c>
      <c r="F9" s="17">
        <f>F7+F8</f>
        <v>21.045998514676569</v>
      </c>
      <c r="G9" s="17">
        <f>SUM(G7:G8)</f>
        <v>606.37964575581088</v>
      </c>
    </row>
    <row r="10" spans="1:7" x14ac:dyDescent="0.2">
      <c r="A10" s="1"/>
      <c r="B10" s="10"/>
      <c r="C10" s="18"/>
      <c r="D10" s="10"/>
      <c r="E10" s="11"/>
      <c r="F10" s="11"/>
      <c r="G10" s="11"/>
    </row>
    <row r="11" spans="1:7" x14ac:dyDescent="0.2">
      <c r="A11" s="15" t="s">
        <v>10</v>
      </c>
      <c r="B11" s="16"/>
      <c r="C11" s="16"/>
      <c r="D11" s="16"/>
      <c r="E11" s="17">
        <f>E9</f>
        <v>585.33364724113437</v>
      </c>
      <c r="F11" s="17">
        <f>F9</f>
        <v>21.045998514676569</v>
      </c>
      <c r="G11" s="17">
        <f>SUM(E11:F11)</f>
        <v>606.379645755811</v>
      </c>
    </row>
    <row r="12" spans="1:7" x14ac:dyDescent="0.2">
      <c r="A12" s="9" t="s">
        <v>11</v>
      </c>
      <c r="B12" s="19"/>
      <c r="C12" s="10"/>
      <c r="D12" s="10"/>
      <c r="E12" s="11">
        <f>-D14</f>
        <v>0</v>
      </c>
      <c r="F12" s="11">
        <f>-0.811932225329974-0.718776904-0.003443</f>
        <v>-1.5341521293299742</v>
      </c>
      <c r="G12" s="11">
        <f>SUM(E12:F12)</f>
        <v>-1.5341521293299742</v>
      </c>
    </row>
    <row r="13" spans="1:7" x14ac:dyDescent="0.2">
      <c r="A13" s="9" t="s">
        <v>12</v>
      </c>
      <c r="B13" s="19"/>
      <c r="C13" s="10"/>
      <c r="D13" s="10"/>
      <c r="E13" s="11"/>
      <c r="F13" s="11"/>
      <c r="G13" s="11"/>
    </row>
    <row r="14" spans="1:7" x14ac:dyDescent="0.2">
      <c r="A14" s="20" t="s">
        <v>13</v>
      </c>
      <c r="B14" s="21"/>
      <c r="C14" s="10"/>
      <c r="D14" s="10"/>
      <c r="E14" s="11" t="s">
        <v>9</v>
      </c>
      <c r="F14" s="11">
        <v>6.5060909364092367</v>
      </c>
      <c r="G14" s="11">
        <f>SUM(E14:F14)</f>
        <v>6.5060909364092367</v>
      </c>
    </row>
    <row r="15" spans="1:7" x14ac:dyDescent="0.2">
      <c r="A15" s="9" t="s">
        <v>14</v>
      </c>
      <c r="B15" s="22"/>
      <c r="C15" s="10"/>
      <c r="D15" s="10"/>
      <c r="E15" s="11">
        <f>C20</f>
        <v>0</v>
      </c>
      <c r="F15" s="11" t="s">
        <v>9</v>
      </c>
      <c r="G15" s="11">
        <f>SUM(E15:F15)</f>
        <v>0</v>
      </c>
    </row>
    <row r="16" spans="1:7" x14ac:dyDescent="0.2">
      <c r="A16" s="9" t="s">
        <v>15</v>
      </c>
      <c r="B16" s="10"/>
      <c r="C16" s="10"/>
      <c r="D16" s="10"/>
      <c r="E16" s="11" t="s">
        <v>9</v>
      </c>
      <c r="F16" s="11">
        <v>-3.0996740713344582</v>
      </c>
      <c r="G16" s="11">
        <f>SUM(E16:F16)</f>
        <v>-3.0996740713344582</v>
      </c>
    </row>
    <row r="17" spans="1:7" x14ac:dyDescent="0.2">
      <c r="A17" s="15" t="s">
        <v>16</v>
      </c>
      <c r="B17" s="23"/>
      <c r="C17" s="16"/>
      <c r="D17" s="16"/>
      <c r="E17" s="17">
        <f>SUM(E11:E16)</f>
        <v>585.33364724113437</v>
      </c>
      <c r="F17" s="17">
        <f>SUM(F11:F16)</f>
        <v>22.918263250421372</v>
      </c>
      <c r="G17" s="17">
        <f>SUM(G11:G16)</f>
        <v>608.2519104915558</v>
      </c>
    </row>
    <row r="18" spans="1:7" x14ac:dyDescent="0.2">
      <c r="A18" s="1"/>
      <c r="B18" s="19"/>
      <c r="C18" s="10"/>
      <c r="D18" s="10"/>
      <c r="E18" s="11"/>
      <c r="F18" s="11"/>
      <c r="G18" s="11"/>
    </row>
    <row r="19" spans="1:7" x14ac:dyDescent="0.2">
      <c r="A19" s="9" t="s">
        <v>17</v>
      </c>
      <c r="B19" s="19"/>
      <c r="C19" s="10"/>
      <c r="D19" s="10"/>
      <c r="E19" s="11"/>
      <c r="F19" s="11"/>
      <c r="G19" s="11"/>
    </row>
    <row r="20" spans="1:7" x14ac:dyDescent="0.2">
      <c r="A20" s="9" t="s">
        <v>7</v>
      </c>
      <c r="B20" s="10"/>
      <c r="C20" s="10"/>
      <c r="D20" s="13"/>
      <c r="E20" s="11">
        <f>E7+E12+E15</f>
        <v>585.33364724113437</v>
      </c>
      <c r="F20" s="11">
        <f>F7+F12+F14</f>
        <v>129.53448780527975</v>
      </c>
      <c r="G20" s="11">
        <f>SUM(E20:F20)</f>
        <v>714.86813504641418</v>
      </c>
    </row>
    <row r="21" spans="1:7" x14ac:dyDescent="0.2">
      <c r="A21" s="9" t="s">
        <v>8</v>
      </c>
      <c r="B21" s="19"/>
      <c r="C21" s="18"/>
      <c r="D21" s="10"/>
      <c r="E21" s="11" t="s">
        <v>9</v>
      </c>
      <c r="F21" s="11">
        <f>F8+F16</f>
        <v>-106.61622455485838</v>
      </c>
      <c r="G21" s="11">
        <f>SUM(E21:F21)</f>
        <v>-106.61622455485838</v>
      </c>
    </row>
    <row r="22" spans="1:7" x14ac:dyDescent="0.2">
      <c r="A22" s="15" t="s">
        <v>16</v>
      </c>
      <c r="B22" s="24"/>
      <c r="C22" s="16"/>
      <c r="D22" s="25"/>
      <c r="E22" s="17">
        <f>SUM(E20:E21)</f>
        <v>585.33364724113437</v>
      </c>
      <c r="F22" s="17">
        <f>SUM(F20:F21)</f>
        <v>22.918263250421376</v>
      </c>
      <c r="G22" s="17">
        <f>SUM(E22:F22)</f>
        <v>608.25191049155569</v>
      </c>
    </row>
    <row r="23" spans="1:7" x14ac:dyDescent="0.2">
      <c r="A23" s="1"/>
      <c r="B23" s="26"/>
      <c r="C23" s="27"/>
      <c r="D23" s="28"/>
      <c r="E23" s="29"/>
      <c r="F23" s="30"/>
      <c r="G23" s="30"/>
    </row>
    <row r="24" spans="1:7" x14ac:dyDescent="0.2">
      <c r="A24" s="31"/>
      <c r="B24" s="26"/>
      <c r="C24" s="32"/>
      <c r="D24" s="30"/>
    </row>
    <row r="25" spans="1:7" x14ac:dyDescent="0.2">
      <c r="A25" s="5"/>
      <c r="B25" s="5"/>
      <c r="C25" s="5"/>
      <c r="D25" s="5"/>
      <c r="E25" s="60">
        <v>2012</v>
      </c>
      <c r="F25" s="60"/>
      <c r="G25" s="60"/>
    </row>
    <row r="26" spans="1:7" ht="39" thickBot="1" x14ac:dyDescent="0.25">
      <c r="A26" s="6" t="s">
        <v>2</v>
      </c>
      <c r="B26" s="6"/>
      <c r="C26" s="6" t="s">
        <v>18</v>
      </c>
      <c r="D26" s="33"/>
      <c r="E26" s="7" t="s">
        <v>3</v>
      </c>
      <c r="F26" s="8" t="s">
        <v>4</v>
      </c>
      <c r="G26" s="8" t="s">
        <v>5</v>
      </c>
    </row>
    <row r="27" spans="1:7" x14ac:dyDescent="0.2">
      <c r="A27" s="9" t="s">
        <v>6</v>
      </c>
      <c r="B27" s="10"/>
      <c r="C27" s="10"/>
      <c r="D27" s="10"/>
      <c r="E27" s="34"/>
      <c r="F27" s="34"/>
      <c r="G27" s="34"/>
    </row>
    <row r="28" spans="1:7" x14ac:dyDescent="0.2">
      <c r="A28" s="9" t="s">
        <v>7</v>
      </c>
      <c r="B28" s="12"/>
      <c r="C28" s="12"/>
      <c r="D28" s="12"/>
      <c r="E28" s="34">
        <v>563.65945728601127</v>
      </c>
      <c r="F28" s="34">
        <v>118.5840869897887</v>
      </c>
      <c r="G28" s="34">
        <f>SUM(E28:F28)</f>
        <v>682.24354427579999</v>
      </c>
    </row>
    <row r="29" spans="1:7" x14ac:dyDescent="0.2">
      <c r="A29" s="9" t="s">
        <v>8</v>
      </c>
      <c r="B29" s="10"/>
      <c r="C29" s="13"/>
      <c r="D29" s="10"/>
      <c r="E29" s="35" t="s">
        <v>9</v>
      </c>
      <c r="F29" s="34">
        <v>-101.94934000558274</v>
      </c>
      <c r="G29" s="34">
        <f>SUM(E29:F29)</f>
        <v>-101.94934000558274</v>
      </c>
    </row>
    <row r="30" spans="1:7" x14ac:dyDescent="0.2">
      <c r="A30" s="15" t="s">
        <v>10</v>
      </c>
      <c r="B30" s="16"/>
      <c r="C30" s="16"/>
      <c r="D30" s="16"/>
      <c r="E30" s="36">
        <f>SUM(E28:E29)</f>
        <v>563.65945728601127</v>
      </c>
      <c r="F30" s="36">
        <v>12.807768045040902</v>
      </c>
      <c r="G30" s="36">
        <f>SUM(G28:G29)</f>
        <v>580.29420427021728</v>
      </c>
    </row>
    <row r="31" spans="1:7" x14ac:dyDescent="0.2">
      <c r="A31" s="1"/>
      <c r="B31" s="12"/>
      <c r="C31" s="12"/>
      <c r="D31" s="37"/>
      <c r="E31" s="34"/>
      <c r="F31" s="34"/>
      <c r="G31" s="34"/>
    </row>
    <row r="32" spans="1:7" x14ac:dyDescent="0.2">
      <c r="A32" s="15" t="s">
        <v>10</v>
      </c>
      <c r="B32" s="16" t="s">
        <v>18</v>
      </c>
      <c r="C32" s="16"/>
      <c r="D32" s="16"/>
      <c r="E32" s="36">
        <f>E30</f>
        <v>563.65945728601127</v>
      </c>
      <c r="F32" s="36">
        <v>12.807768045040902</v>
      </c>
      <c r="G32" s="36">
        <f>SUM(E32:F32)</f>
        <v>576.46722533105219</v>
      </c>
    </row>
    <row r="33" spans="1:7" x14ac:dyDescent="0.2">
      <c r="A33" s="9" t="s">
        <v>11</v>
      </c>
      <c r="B33" s="19"/>
      <c r="C33" s="10"/>
      <c r="D33" s="10"/>
      <c r="E33" s="34">
        <v>21.674157638633559</v>
      </c>
      <c r="F33" s="34">
        <v>0.65768994999999997</v>
      </c>
      <c r="G33" s="34">
        <f>SUM(E33:F33)</f>
        <v>22.331847588633558</v>
      </c>
    </row>
    <row r="34" spans="1:7" x14ac:dyDescent="0.2">
      <c r="A34" s="9" t="s">
        <v>12</v>
      </c>
      <c r="B34" s="19"/>
      <c r="C34" s="10"/>
      <c r="D34" s="10"/>
      <c r="E34" s="34"/>
      <c r="F34" s="34"/>
      <c r="G34" s="34"/>
    </row>
    <row r="35" spans="1:7" x14ac:dyDescent="0.2">
      <c r="A35" s="20" t="s">
        <v>13</v>
      </c>
      <c r="B35" s="21"/>
      <c r="C35" s="10"/>
      <c r="D35" s="10"/>
      <c r="E35" s="35" t="s">
        <v>9</v>
      </c>
      <c r="F35" s="34">
        <v>6.2354090069411798</v>
      </c>
      <c r="G35" s="34">
        <f>SUM(E35:F35)</f>
        <v>6.2354090069411798</v>
      </c>
    </row>
    <row r="36" spans="1:7" x14ac:dyDescent="0.2">
      <c r="A36" s="9" t="s">
        <v>14</v>
      </c>
      <c r="B36" s="22"/>
      <c r="C36" s="10"/>
      <c r="D36" s="10"/>
      <c r="E36" s="34">
        <v>3.2316489476667674E-5</v>
      </c>
      <c r="F36" s="34">
        <v>-0.91463694852941169</v>
      </c>
      <c r="G36" s="34">
        <f>SUM(E36:F36)</f>
        <v>-0.91460463203993503</v>
      </c>
    </row>
    <row r="37" spans="1:7" x14ac:dyDescent="0.2">
      <c r="A37" s="9" t="s">
        <v>15</v>
      </c>
      <c r="B37" s="10"/>
      <c r="C37" s="10"/>
      <c r="D37" s="10"/>
      <c r="E37" s="34" t="s">
        <v>9</v>
      </c>
      <c r="F37" s="34">
        <v>-1.5672104779411764</v>
      </c>
      <c r="G37" s="34">
        <f>SUM(E37:F37)</f>
        <v>-1.5672104779411764</v>
      </c>
    </row>
    <row r="38" spans="1:7" x14ac:dyDescent="0.2">
      <c r="A38" s="15" t="s">
        <v>16</v>
      </c>
      <c r="B38" s="23"/>
      <c r="C38" s="16"/>
      <c r="D38" s="16"/>
      <c r="E38" s="36">
        <f>SUM(E32:E37)</f>
        <v>585.33364724113437</v>
      </c>
      <c r="F38" s="36">
        <v>16.634746984205965</v>
      </c>
      <c r="G38" s="36">
        <f>SUM(E38:F38)</f>
        <v>601.96839422534038</v>
      </c>
    </row>
    <row r="39" spans="1:7" x14ac:dyDescent="0.2">
      <c r="A39" s="1"/>
      <c r="B39" s="12"/>
      <c r="C39" s="12"/>
      <c r="D39" s="37"/>
      <c r="E39" s="34"/>
      <c r="F39" s="34"/>
      <c r="G39" s="34"/>
    </row>
    <row r="40" spans="1:7" x14ac:dyDescent="0.2">
      <c r="A40" s="9" t="s">
        <v>17</v>
      </c>
      <c r="B40" s="19"/>
      <c r="C40" s="10"/>
      <c r="D40" s="10"/>
      <c r="E40" s="34"/>
      <c r="F40" s="34"/>
      <c r="G40" s="34"/>
    </row>
    <row r="41" spans="1:7" x14ac:dyDescent="0.2">
      <c r="A41" s="9" t="s">
        <v>7</v>
      </c>
      <c r="B41" s="10"/>
      <c r="C41" s="10"/>
      <c r="D41" s="13"/>
      <c r="E41" s="35">
        <v>585.33364724113437</v>
      </c>
      <c r="F41" s="34">
        <v>124.56254899820048</v>
      </c>
      <c r="G41" s="34">
        <f>SUM(E41:F41)</f>
        <v>709.89619623933481</v>
      </c>
    </row>
    <row r="42" spans="1:7" x14ac:dyDescent="0.2">
      <c r="A42" s="9" t="s">
        <v>8</v>
      </c>
      <c r="B42" s="19"/>
      <c r="C42" s="18"/>
      <c r="D42" s="10"/>
      <c r="E42" s="34" t="s">
        <v>9</v>
      </c>
      <c r="F42" s="34">
        <v>-103.51655048352391</v>
      </c>
      <c r="G42" s="34">
        <f>SUM(E42:F42)</f>
        <v>-103.51655048352391</v>
      </c>
    </row>
    <row r="43" spans="1:7" x14ac:dyDescent="0.2">
      <c r="A43" s="15" t="s">
        <v>16</v>
      </c>
      <c r="B43" s="24"/>
      <c r="C43" s="16"/>
      <c r="D43" s="25"/>
      <c r="E43" s="36">
        <f>SUM(E41:E42)</f>
        <v>585.33364724113437</v>
      </c>
      <c r="F43" s="36">
        <f>SUM(F41:F42)</f>
        <v>21.045998514676569</v>
      </c>
      <c r="G43" s="36">
        <f>SUM(G41:G42)</f>
        <v>606.37964575581088</v>
      </c>
    </row>
    <row r="44" spans="1:7" x14ac:dyDescent="0.2">
      <c r="A44" s="1"/>
      <c r="B44" s="12"/>
      <c r="C44" s="12"/>
      <c r="D44" s="38"/>
      <c r="E44" s="29"/>
      <c r="F44" s="30"/>
      <c r="G44" s="30"/>
    </row>
    <row r="45" spans="1:7" x14ac:dyDescent="0.2">
      <c r="A45" s="1"/>
      <c r="B45" s="39"/>
      <c r="C45" s="40"/>
      <c r="D45" s="41"/>
      <c r="E45" s="42"/>
      <c r="F45" s="42"/>
      <c r="G45" s="43"/>
    </row>
    <row r="46" spans="1:7" ht="15" x14ac:dyDescent="0.25">
      <c r="A46" s="61" t="s">
        <v>19</v>
      </c>
      <c r="B46" s="61"/>
      <c r="C46" s="61"/>
      <c r="D46" s="61"/>
      <c r="E46" s="61"/>
      <c r="F46" s="61"/>
      <c r="G46" s="61"/>
    </row>
    <row r="47" spans="1:7" x14ac:dyDescent="0.2">
      <c r="A47" s="5"/>
      <c r="B47" s="60">
        <v>2013</v>
      </c>
      <c r="C47" s="60"/>
      <c r="D47" s="60"/>
      <c r="E47" s="60">
        <v>2012</v>
      </c>
      <c r="F47" s="60"/>
      <c r="G47" s="60"/>
    </row>
    <row r="48" spans="1:7" ht="39" thickBot="1" x14ac:dyDescent="0.25">
      <c r="A48" s="6" t="s">
        <v>2</v>
      </c>
      <c r="B48" s="8" t="s">
        <v>3</v>
      </c>
      <c r="C48" s="8" t="s">
        <v>4</v>
      </c>
      <c r="D48" s="8" t="s">
        <v>5</v>
      </c>
      <c r="E48" s="8" t="s">
        <v>3</v>
      </c>
      <c r="F48" s="8" t="s">
        <v>4</v>
      </c>
      <c r="G48" s="8" t="s">
        <v>5</v>
      </c>
    </row>
    <row r="49" spans="1:7" x14ac:dyDescent="0.2">
      <c r="A49" s="9" t="s">
        <v>6</v>
      </c>
      <c r="B49" s="11"/>
      <c r="C49" s="11"/>
      <c r="D49" s="11"/>
      <c r="E49" s="34"/>
      <c r="F49" s="34"/>
      <c r="G49" s="34"/>
    </row>
    <row r="50" spans="1:7" x14ac:dyDescent="0.2">
      <c r="A50" s="9" t="s">
        <v>7</v>
      </c>
      <c r="B50" s="11">
        <v>153.08222799999999</v>
      </c>
      <c r="C50" s="11">
        <f>F60</f>
        <v>42.354839210000002</v>
      </c>
      <c r="D50" s="11">
        <f>SUM(B50:C50)</f>
        <v>195.43706720999998</v>
      </c>
      <c r="E50" s="34">
        <v>153.08222799999999</v>
      </c>
      <c r="F50" s="34">
        <v>0</v>
      </c>
      <c r="G50" s="34">
        <f>SUM(E50:F50)</f>
        <v>153.08222799999999</v>
      </c>
    </row>
    <row r="51" spans="1:7" x14ac:dyDescent="0.2">
      <c r="A51" s="9" t="s">
        <v>8</v>
      </c>
      <c r="B51" s="14" t="s">
        <v>9</v>
      </c>
      <c r="C51" s="11">
        <f>F61</f>
        <v>-31.308538349999999</v>
      </c>
      <c r="D51" s="11">
        <f>SUM(B51:C51)</f>
        <v>-31.308538349999999</v>
      </c>
      <c r="E51" s="35" t="s">
        <v>9</v>
      </c>
      <c r="F51" s="34">
        <v>0</v>
      </c>
      <c r="G51" s="34">
        <f>SUM(E51:F51)</f>
        <v>0</v>
      </c>
    </row>
    <row r="52" spans="1:7" x14ac:dyDescent="0.2">
      <c r="A52" s="15" t="s">
        <v>10</v>
      </c>
      <c r="B52" s="17">
        <f>SUM(B50:B51)</f>
        <v>153.08222799999999</v>
      </c>
      <c r="C52" s="17">
        <f>+C50+C51</f>
        <v>11.046300860000002</v>
      </c>
      <c r="D52" s="17">
        <f>SUM(D50:D51)</f>
        <v>164.12852885999999</v>
      </c>
      <c r="E52" s="36">
        <v>153.08222799999999</v>
      </c>
      <c r="F52" s="36">
        <f>SUM(F50:F51)</f>
        <v>0</v>
      </c>
      <c r="G52" s="36">
        <f>SUM(E52:F52)</f>
        <v>153.08222799999999</v>
      </c>
    </row>
    <row r="53" spans="1:7" x14ac:dyDescent="0.2">
      <c r="A53" s="1"/>
      <c r="B53" s="11"/>
      <c r="C53" s="11"/>
      <c r="D53" s="11"/>
      <c r="E53" s="34"/>
      <c r="F53" s="34"/>
      <c r="G53" s="34"/>
    </row>
    <row r="54" spans="1:7" x14ac:dyDescent="0.2">
      <c r="A54" s="9" t="s">
        <v>10</v>
      </c>
      <c r="B54" s="11">
        <f>+B52</f>
        <v>153.08222799999999</v>
      </c>
      <c r="C54" s="11">
        <f>+C52</f>
        <v>11.046300860000002</v>
      </c>
      <c r="D54" s="11">
        <f>SUM(B54:C54)</f>
        <v>164.12852885999999</v>
      </c>
      <c r="E54" s="34">
        <v>153.08222799999999</v>
      </c>
      <c r="F54" s="34">
        <v>11.810324470000001</v>
      </c>
      <c r="G54" s="34">
        <f>SUM(E54:F54)</f>
        <v>164.89255247</v>
      </c>
    </row>
    <row r="55" spans="1:7" x14ac:dyDescent="0.2">
      <c r="A55" s="9" t="s">
        <v>12</v>
      </c>
      <c r="B55" s="14" t="s">
        <v>9</v>
      </c>
      <c r="C55" s="11">
        <v>0.55859281999999999</v>
      </c>
      <c r="D55" s="11">
        <f>C55</f>
        <v>0.55859281999999999</v>
      </c>
      <c r="E55" s="35" t="s">
        <v>9</v>
      </c>
      <c r="F55" s="34">
        <v>2.4473046900000002</v>
      </c>
      <c r="G55" s="34">
        <f>SUM(E55:F55)</f>
        <v>2.4473046900000002</v>
      </c>
    </row>
    <row r="56" spans="1:7" x14ac:dyDescent="0.2">
      <c r="A56" s="9" t="s">
        <v>15</v>
      </c>
      <c r="B56" s="11" t="s">
        <v>9</v>
      </c>
      <c r="C56" s="11">
        <f>-2.8939243-0.18294228</f>
        <v>-3.0768665799999999</v>
      </c>
      <c r="D56" s="11">
        <f>C56</f>
        <v>-3.0768665799999999</v>
      </c>
      <c r="E56" s="34" t="s">
        <v>9</v>
      </c>
      <c r="F56" s="34">
        <v>-3.3648153000000001</v>
      </c>
      <c r="G56" s="34">
        <f>SUM(E56:F56)</f>
        <v>-3.3648153000000001</v>
      </c>
    </row>
    <row r="57" spans="1:7" x14ac:dyDescent="0.2">
      <c r="A57" s="15" t="s">
        <v>16</v>
      </c>
      <c r="B57" s="17">
        <f>SUM(B54:B56)</f>
        <v>153.08222799999999</v>
      </c>
      <c r="C57" s="17">
        <f>SUM(C54:C56)</f>
        <v>8.5280271000000027</v>
      </c>
      <c r="D57" s="17">
        <f>SUM(B57:C57)</f>
        <v>161.61025509999999</v>
      </c>
      <c r="E57" s="36">
        <v>153.08222799999999</v>
      </c>
      <c r="F57" s="36">
        <f>SUM(F54:F56)</f>
        <v>10.89281386</v>
      </c>
      <c r="G57" s="36">
        <f>SUM(E57:F57)</f>
        <v>163.97504185999998</v>
      </c>
    </row>
    <row r="58" spans="1:7" x14ac:dyDescent="0.2">
      <c r="A58" s="1"/>
      <c r="B58" s="11"/>
      <c r="C58" s="11"/>
      <c r="D58" s="11"/>
      <c r="E58" s="34"/>
      <c r="F58" s="34"/>
      <c r="G58" s="34"/>
    </row>
    <row r="59" spans="1:7" x14ac:dyDescent="0.2">
      <c r="A59" s="9" t="s">
        <v>17</v>
      </c>
      <c r="B59" s="11"/>
      <c r="C59" s="11"/>
      <c r="D59" s="11"/>
      <c r="E59" s="34"/>
      <c r="F59" s="34"/>
      <c r="G59" s="34"/>
    </row>
    <row r="60" spans="1:7" x14ac:dyDescent="0.2">
      <c r="A60" s="9" t="s">
        <v>7</v>
      </c>
      <c r="B60" s="14">
        <f>B50</f>
        <v>153.08222799999999</v>
      </c>
      <c r="C60" s="11">
        <f>+C50+C55</f>
        <v>42.913432030000003</v>
      </c>
      <c r="D60" s="11">
        <f>SUM(B60:C60)</f>
        <v>195.99566002999998</v>
      </c>
      <c r="E60" s="35">
        <v>153.08222799999999</v>
      </c>
      <c r="F60" s="34">
        <v>42.354839210000002</v>
      </c>
      <c r="G60" s="34">
        <f>SUM(E60:F60)</f>
        <v>195.43706720999998</v>
      </c>
    </row>
    <row r="61" spans="1:7" x14ac:dyDescent="0.2">
      <c r="A61" s="9" t="s">
        <v>8</v>
      </c>
      <c r="B61" s="11" t="s">
        <v>9</v>
      </c>
      <c r="C61" s="11">
        <f>+C51+C56</f>
        <v>-34.38540493</v>
      </c>
      <c r="D61" s="11">
        <f>SUM(B61:C61)</f>
        <v>-34.38540493</v>
      </c>
      <c r="E61" s="34" t="s">
        <v>9</v>
      </c>
      <c r="F61" s="34">
        <v>-31.308538349999999</v>
      </c>
      <c r="G61" s="34">
        <f>SUM(E61:F61)</f>
        <v>-31.308538349999999</v>
      </c>
    </row>
    <row r="62" spans="1:7" x14ac:dyDescent="0.2">
      <c r="A62" s="15" t="s">
        <v>16</v>
      </c>
      <c r="B62" s="17">
        <f>SUM(B60:B61)</f>
        <v>153.08222799999999</v>
      </c>
      <c r="C62" s="17">
        <f>SUM(C60:C61)</f>
        <v>8.5280271000000027</v>
      </c>
      <c r="D62" s="17">
        <f>SUM(D60:D61)</f>
        <v>161.61025509999999</v>
      </c>
      <c r="E62" s="36">
        <v>153.08222799999999</v>
      </c>
      <c r="F62" s="36">
        <f>SUM(F60:F61)</f>
        <v>11.046300860000002</v>
      </c>
      <c r="G62" s="36">
        <f>SUM(G60:G61)</f>
        <v>164.12852885999999</v>
      </c>
    </row>
    <row r="63" spans="1:7" x14ac:dyDescent="0.2">
      <c r="A63" s="44"/>
      <c r="B63" s="45"/>
      <c r="C63" s="46"/>
      <c r="D63" s="47"/>
      <c r="E63" s="48"/>
      <c r="F63" s="48"/>
      <c r="G63" s="48"/>
    </row>
    <row r="64" spans="1:7" x14ac:dyDescent="0.2">
      <c r="A64" s="44"/>
      <c r="B64" s="49"/>
      <c r="C64" s="50"/>
      <c r="D64" s="51"/>
      <c r="E64" s="51"/>
      <c r="F64" s="51"/>
      <c r="G64" s="51"/>
    </row>
    <row r="65" spans="1:7" ht="13.5" thickBot="1" x14ac:dyDescent="0.25">
      <c r="A65" s="6" t="s">
        <v>2</v>
      </c>
      <c r="B65" s="6"/>
      <c r="C65" s="6"/>
      <c r="D65" s="33"/>
      <c r="E65" s="6"/>
      <c r="F65" s="52">
        <v>2013</v>
      </c>
      <c r="G65" s="52">
        <v>2012</v>
      </c>
    </row>
    <row r="66" spans="1:7" x14ac:dyDescent="0.2">
      <c r="A66" s="53" t="s">
        <v>20</v>
      </c>
      <c r="B66" s="53"/>
      <c r="C66" s="53"/>
      <c r="D66" s="53"/>
      <c r="E66" s="53"/>
      <c r="F66" s="17">
        <f>D62+G22</f>
        <v>769.86216559155571</v>
      </c>
      <c r="G66" s="36">
        <f>G62+G43</f>
        <v>770.50817461581084</v>
      </c>
    </row>
    <row r="67" spans="1:7" x14ac:dyDescent="0.2">
      <c r="A67" s="54"/>
      <c r="B67" s="54"/>
      <c r="C67" s="54"/>
      <c r="D67" s="54"/>
      <c r="E67" s="54"/>
      <c r="F67" s="55"/>
      <c r="G67" s="55"/>
    </row>
    <row r="68" spans="1:7" ht="44.25" customHeight="1" x14ac:dyDescent="0.2">
      <c r="A68" s="56" t="s">
        <v>21</v>
      </c>
      <c r="B68" s="57"/>
      <c r="C68" s="57"/>
      <c r="D68" s="57"/>
      <c r="E68" s="57"/>
      <c r="F68" s="57"/>
      <c r="G68" s="57"/>
    </row>
    <row r="69" spans="1:7" x14ac:dyDescent="0.2">
      <c r="A69" s="57"/>
      <c r="B69" s="57"/>
      <c r="C69" s="57"/>
      <c r="D69" s="57"/>
      <c r="E69" s="57"/>
      <c r="F69" s="57"/>
      <c r="G69" s="57"/>
    </row>
    <row r="70" spans="1:7" x14ac:dyDescent="0.2">
      <c r="A70" s="49"/>
    </row>
    <row r="71" spans="1:7" ht="15" x14ac:dyDescent="0.25">
      <c r="A71" s="58" t="s">
        <v>22</v>
      </c>
      <c r="B71" s="58"/>
      <c r="C71" s="58"/>
      <c r="D71" s="58"/>
      <c r="E71" s="58"/>
      <c r="F71" s="58"/>
      <c r="G71" s="58"/>
    </row>
    <row r="72" spans="1:7" x14ac:dyDescent="0.2">
      <c r="A72" s="49"/>
    </row>
    <row r="73" spans="1:7" ht="294" customHeight="1" x14ac:dyDescent="0.2">
      <c r="A73" s="56" t="s">
        <v>23</v>
      </c>
      <c r="B73" s="56"/>
      <c r="C73" s="56"/>
      <c r="D73" s="56"/>
      <c r="E73" s="56"/>
      <c r="F73" s="56"/>
      <c r="G73" s="56"/>
    </row>
  </sheetData>
  <mergeCells count="11">
    <mergeCell ref="A68:G68"/>
    <mergeCell ref="A69:G69"/>
    <mergeCell ref="A71:G71"/>
    <mergeCell ref="A73:G73"/>
    <mergeCell ref="A1:G1"/>
    <mergeCell ref="A3:G3"/>
    <mergeCell ref="E4:G4"/>
    <mergeCell ref="E25:G25"/>
    <mergeCell ref="A46:G46"/>
    <mergeCell ref="B47:D47"/>
    <mergeCell ref="E47:G47"/>
  </mergeCells>
  <pageMargins left="0.7" right="0.7" top="0.75" bottom="0.75" header="0.3" footer="0.3"/>
  <pageSetup paperSize="9" scale="64"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Liite 13</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2014-03-03T15:16:57Z</dcterms:created>
  <dcterms:modified xsi:type="dcterms:W3CDTF">2014-03-04T10:29:52Z</dcterms:modified>
</cp:coreProperties>
</file>