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Note 13" sheetId="1" r:id="rId1"/>
  </sheets>
  <calcPr calcId="145621"/>
</workbook>
</file>

<file path=xl/calcChain.xml><?xml version="1.0" encoding="utf-8"?>
<calcChain xmlns="http://schemas.openxmlformats.org/spreadsheetml/2006/main">
  <c r="F63" i="1" l="1"/>
  <c r="G62" i="1"/>
  <c r="G61" i="1"/>
  <c r="G63" i="1" s="1"/>
  <c r="B61" i="1"/>
  <c r="B63" i="1" s="1"/>
  <c r="F58" i="1"/>
  <c r="G58" i="1" s="1"/>
  <c r="G57" i="1"/>
  <c r="C57" i="1"/>
  <c r="D57" i="1" s="1"/>
  <c r="G56" i="1"/>
  <c r="D56" i="1"/>
  <c r="G55" i="1"/>
  <c r="B55" i="1"/>
  <c r="F53" i="1"/>
  <c r="G53" i="1" s="1"/>
  <c r="B53" i="1"/>
  <c r="G52" i="1"/>
  <c r="C52" i="1"/>
  <c r="C62" i="1" s="1"/>
  <c r="D62" i="1" s="1"/>
  <c r="G51" i="1"/>
  <c r="D51" i="1"/>
  <c r="C51" i="1"/>
  <c r="C61" i="1" s="1"/>
  <c r="F43" i="1"/>
  <c r="E43" i="1"/>
  <c r="E7" i="1" s="1"/>
  <c r="G42" i="1"/>
  <c r="G41" i="1"/>
  <c r="G43" i="1" s="1"/>
  <c r="G37" i="1"/>
  <c r="G36" i="1"/>
  <c r="G35" i="1"/>
  <c r="G33" i="1"/>
  <c r="E32" i="1"/>
  <c r="E38" i="1" s="1"/>
  <c r="G38" i="1" s="1"/>
  <c r="E30" i="1"/>
  <c r="G29" i="1"/>
  <c r="G28" i="1"/>
  <c r="G30" i="1" s="1"/>
  <c r="G16" i="1"/>
  <c r="E15" i="1"/>
  <c r="G15" i="1" s="1"/>
  <c r="G14" i="1"/>
  <c r="G12" i="1"/>
  <c r="F12" i="1"/>
  <c r="E12" i="1"/>
  <c r="F8" i="1"/>
  <c r="F21" i="1" s="1"/>
  <c r="G21" i="1" s="1"/>
  <c r="F7" i="1"/>
  <c r="F20" i="1" s="1"/>
  <c r="E20" i="1" l="1"/>
  <c r="E9" i="1"/>
  <c r="E11" i="1" s="1"/>
  <c r="G7" i="1"/>
  <c r="D55" i="1"/>
  <c r="G67" i="1"/>
  <c r="F22" i="1"/>
  <c r="C63" i="1"/>
  <c r="D61" i="1"/>
  <c r="D63" i="1" s="1"/>
  <c r="C53" i="1"/>
  <c r="C55" i="1" s="1"/>
  <c r="C58" i="1" s="1"/>
  <c r="F9" i="1"/>
  <c r="F11" i="1" s="1"/>
  <c r="F17" i="1" s="1"/>
  <c r="G32" i="1"/>
  <c r="D52" i="1"/>
  <c r="D53" i="1" s="1"/>
  <c r="B58" i="1"/>
  <c r="D58" i="1" s="1"/>
  <c r="G8" i="1"/>
  <c r="G9" i="1" l="1"/>
  <c r="E17" i="1"/>
  <c r="G11" i="1"/>
  <c r="G17" i="1" s="1"/>
  <c r="G20" i="1"/>
  <c r="E22" i="1"/>
  <c r="G22" i="1" s="1"/>
  <c r="F67" i="1" s="1"/>
</calcChain>
</file>

<file path=xl/sharedStrings.xml><?xml version="1.0" encoding="utf-8"?>
<sst xmlns="http://schemas.openxmlformats.org/spreadsheetml/2006/main" count="85" uniqueCount="27">
  <si>
    <t>13 Intangible assets</t>
  </si>
  <si>
    <t>P&amp;C insurance</t>
  </si>
  <si>
    <t>EURm</t>
  </si>
  <si>
    <t>Goodwill</t>
  </si>
  <si>
    <t>Other intangible assets</t>
  </si>
  <si>
    <t>Total</t>
  </si>
  <si>
    <t>At 1 Jan.</t>
  </si>
  <si>
    <t>Cost</t>
  </si>
  <si>
    <t>Accumulated amortisation</t>
  </si>
  <si>
    <t>-</t>
  </si>
  <si>
    <t>Net carrying amount</t>
  </si>
  <si>
    <t>Opening net carrying amount</t>
  </si>
  <si>
    <t>Exchange differences</t>
  </si>
  <si>
    <t>Additions</t>
  </si>
  <si>
    <t>Acquired separately</t>
  </si>
  <si>
    <t>Disposals</t>
  </si>
  <si>
    <t xml:space="preserve">Amortisation </t>
  </si>
  <si>
    <t>Closing net carrying amount</t>
  </si>
  <si>
    <t>At 31 Dec.</t>
  </si>
  <si>
    <t xml:space="preserve"> </t>
  </si>
  <si>
    <t xml:space="preserve">  Acquired separately</t>
  </si>
  <si>
    <t>Life insurance</t>
  </si>
  <si>
    <t>Group, total</t>
  </si>
  <si>
    <t>Other intangible assets in all segments comprise mainly IT software.</t>
  </si>
  <si>
    <t>Depreciation and impairment losses are included in the income statement item Other operating expenses.</t>
  </si>
  <si>
    <t>Testing goodwill for impairment</t>
  </si>
  <si>
    <t>Goodwill is tested for impairment in accordance with IAS 36 Impairment of assets. No impairment losses have been recognised based on these tests.
For the purpose of testing goodwill for impairment, Sampo determines the recoverable amount of its cash-generating units, to which goodwill has been allocated, on the basis of value in use. Sampo has defined these cash-generating units as If Group and Mandatum Life.
The recoverable amounts for If have been determined by using a discounted cash flow model. The model is based on Sampo’s management’s best estimates of both historical evidence and economic conditions such as volumes,interest rates, margins, capital structure and income and cost development. The value in use model for Mandatum Life is greatly influenced by the long-term development of insurance liabilities, affecting e.g. the required solvency capital and thus the recoverable amount. That is why the forecast period is longer for Mandatum Life, 10 years. The derived cash flows were discounted at the pre-tax rates of the weighted average cost of capital which for If was 9.4 per cent and for Mandatum Life 9.7 per cent. These are somewhat higher than last year due to the increase in Nordic government bonds. 
Forecasts for If, approved by the management, cover years 2014 – 2016. The cash flows beyond that have been extrapolated using a 2 per cent growth rate. A 2 per cent growth rate for years beyond 2023 has been used for the for Mandatum Life as well, as it is believed to be close to the anticipated inflation.
In Mandatum Life, the recoverable amount exceeds its carrying amount by some EURm 180. With the calculation method used, e.g. an increase of about 1.4 per cent in the weighted average cost of capital could lead to a situation where the recoverable amount of the entity would equal its carrying amount.
As for the If Group, the management believes that any reasonably possible change in any of these key assumptions would not cause the aggregate carrying amount to exceed the aggregate recoverable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</si>
</sst>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
    <numFmt numFmtId="165" formatCode="0.0000"/>
    <numFmt numFmtId="166" formatCode="0.00000"/>
    <numFmt numFmtId="167" formatCode="0.0000000"/>
    <numFmt numFmtId="168" formatCode="#,##0.000000"/>
    <numFmt numFmtId="169" formatCode="0.000"/>
    <numFmt numFmtId="170" formatCode="_-* #,##0.00\ _E_U_R_-;\-* #,##0.00\ _E_U_R_-;_-* &quot;-&quot;??\ _E_U_R_-;_-@_-"/>
  </numFmts>
  <fonts count="37" x14ac:knownFonts="1">
    <font>
      <sz val="10"/>
      <color theme="1"/>
      <name val="Arial"/>
      <family val="2"/>
    </font>
    <font>
      <b/>
      <sz val="12"/>
      <name val="Arial"/>
      <family val="2"/>
    </font>
    <font>
      <sz val="10"/>
      <color theme="1"/>
      <name val="Calibri"/>
      <family val="2"/>
    </font>
    <font>
      <b/>
      <sz val="10"/>
      <name val="Arial"/>
      <family val="2"/>
    </font>
    <font>
      <sz val="10"/>
      <name val="Arial"/>
      <family val="2"/>
    </font>
    <font>
      <b/>
      <sz val="11"/>
      <name val="Arial"/>
      <family val="2"/>
    </font>
    <font>
      <b/>
      <sz val="10"/>
      <color indexed="63"/>
      <name val="Arial"/>
      <family val="2"/>
    </font>
    <font>
      <sz val="10"/>
      <color theme="0"/>
      <name val="Arial"/>
      <family val="2"/>
    </font>
    <font>
      <sz val="10"/>
      <color indexed="63"/>
      <name val="Arial"/>
      <family val="2"/>
    </font>
    <font>
      <b/>
      <sz val="10"/>
      <color theme="0"/>
      <name val="Arial"/>
      <family val="2"/>
    </font>
    <font>
      <sz val="10"/>
      <color indexed="10"/>
      <name val="Arial"/>
      <family val="2"/>
    </font>
    <font>
      <b/>
      <sz val="10"/>
      <color indexed="10"/>
      <name val="Arial"/>
      <family val="2"/>
    </font>
    <font>
      <sz val="9"/>
      <name val="Arial"/>
      <family val="2"/>
    </font>
    <font>
      <b/>
      <sz val="9"/>
      <name val="Arial"/>
      <family val="2"/>
    </font>
    <font>
      <sz val="11"/>
      <color indexed="8"/>
      <name val="Calibri"/>
      <family val="2"/>
    </font>
    <font>
      <sz val="11"/>
      <color indexed="9"/>
      <name val="Calibri"/>
      <family val="2"/>
    </font>
    <font>
      <sz val="14"/>
      <name val="Arial"/>
      <family val="2"/>
    </font>
    <font>
      <b/>
      <sz val="20"/>
      <name val="Arial"/>
      <family val="2"/>
    </font>
    <font>
      <b/>
      <sz val="16"/>
      <name val="Arial"/>
      <family val="2"/>
    </font>
    <font>
      <sz val="10"/>
      <color theme="10"/>
      <name val="Arial"/>
      <family val="2"/>
    </font>
    <font>
      <sz val="8"/>
      <name val="Arial"/>
      <family val="2"/>
    </font>
    <font>
      <sz val="11"/>
      <color indexed="20"/>
      <name val="Calibri"/>
      <family val="2"/>
    </font>
    <font>
      <sz val="11"/>
      <color indexed="17"/>
      <name val="Calibri"/>
      <family val="2"/>
    </font>
    <font>
      <sz val="10"/>
      <color indexed="12"/>
      <name val="Arial"/>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s>
  <fills count="25">
    <fill>
      <patternFill patternType="none"/>
    </fill>
    <fill>
      <patternFill patternType="gray125"/>
    </fill>
    <fill>
      <patternFill patternType="solid">
        <fgColor rgb="FFFAE6C8"/>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CE6F1"/>
        <bgColor indexed="64"/>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s>
  <borders count="13">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3">
    <xf numFmtId="0" fontId="0" fillId="0" borderId="0"/>
    <xf numFmtId="49" fontId="1" fillId="0" borderId="0" applyAlignment="0"/>
    <xf numFmtId="0" fontId="5" fillId="0" borderId="0">
      <alignment wrapText="1"/>
    </xf>
    <xf numFmtId="0" fontId="3" fillId="0" borderId="0">
      <alignment horizontal="center" wrapText="1"/>
    </xf>
    <xf numFmtId="0" fontId="6" fillId="0" borderId="1" applyFill="0">
      <alignment horizontal="left"/>
    </xf>
    <xf numFmtId="0" fontId="6" fillId="0" borderId="1" applyFill="0">
      <alignment horizontal="right"/>
    </xf>
    <xf numFmtId="0" fontId="4" fillId="0" borderId="0" applyFill="0" applyBorder="0">
      <alignment horizontal="left"/>
    </xf>
    <xf numFmtId="49" fontId="8" fillId="2" borderId="0">
      <alignment horizontal="right"/>
    </xf>
    <xf numFmtId="0" fontId="3" fillId="0" borderId="2" applyNumberFormat="0" applyFill="0" applyAlignment="0"/>
    <xf numFmtId="49" fontId="3" fillId="2" borderId="2">
      <alignment horizontal="right"/>
    </xf>
    <xf numFmtId="49" fontId="4" fillId="0" borderId="0" applyFill="0" applyBorder="0">
      <alignment horizontal="right"/>
    </xf>
    <xf numFmtId="3" fontId="3" fillId="0" borderId="2" applyNumberFormat="0">
      <alignment horizontal="right"/>
    </xf>
    <xf numFmtId="0" fontId="3" fillId="0" borderId="0" applyNumberFormat="0" applyFont="0" applyFill="0" applyBorder="0" applyAlignment="0"/>
    <xf numFmtId="0" fontId="4"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4" fillId="0" borderId="0" applyNumberFormat="0" applyFont="0" applyFill="0" applyBorder="0" applyAlignment="0" applyProtection="0">
      <alignment horizontal="left"/>
    </xf>
    <xf numFmtId="0" fontId="3" fillId="0" borderId="0">
      <alignment wrapText="1"/>
    </xf>
    <xf numFmtId="49" fontId="3" fillId="2" borderId="0">
      <alignment horizontal="right"/>
    </xf>
    <xf numFmtId="0" fontId="3" fillId="0" borderId="0" applyAlignment="0">
      <alignment wrapText="1"/>
    </xf>
    <xf numFmtId="0" fontId="3" fillId="0" borderId="0" applyNumberFormat="0">
      <alignment horizontal="right" wrapText="1"/>
    </xf>
    <xf numFmtId="49" fontId="16" fillId="0" borderId="3" applyBorder="0">
      <alignment horizontal="right" vertical="center"/>
    </xf>
    <xf numFmtId="0" fontId="3" fillId="0" borderId="0"/>
    <xf numFmtId="0" fontId="17" fillId="0" borderId="0" applyNumberFormat="0" applyAlignment="0"/>
    <xf numFmtId="0" fontId="18" fillId="0" borderId="0" applyAlignment="0"/>
    <xf numFmtId="49" fontId="3" fillId="0" borderId="0">
      <alignment horizontal="left"/>
    </xf>
    <xf numFmtId="0" fontId="3" fillId="0" borderId="0" applyFont="0">
      <alignment wrapText="1"/>
    </xf>
    <xf numFmtId="0" fontId="8" fillId="20" borderId="0" applyNumberFormat="0">
      <alignment horizontal="right"/>
    </xf>
    <xf numFmtId="3" fontId="8" fillId="2" borderId="0">
      <alignment horizontal="right"/>
    </xf>
    <xf numFmtId="0" fontId="4" fillId="0" borderId="0" applyNumberFormat="0" applyFont="0" applyFill="0" applyBorder="0" applyAlignment="0">
      <alignment horizontal="left"/>
    </xf>
    <xf numFmtId="0" fontId="19" fillId="0" borderId="2">
      <alignment horizontal="right"/>
    </xf>
    <xf numFmtId="49" fontId="4" fillId="0" borderId="0">
      <alignment horizontal="right"/>
    </xf>
    <xf numFmtId="0" fontId="3" fillId="0" borderId="2" applyFill="0" applyAlignment="0"/>
    <xf numFmtId="4" fontId="3" fillId="2" borderId="2">
      <alignment horizontal="right"/>
    </xf>
    <xf numFmtId="0" fontId="4" fillId="0" borderId="0" applyNumberFormat="0" applyFont="0" applyFill="0" applyBorder="0" applyAlignment="0">
      <alignment wrapText="1"/>
    </xf>
    <xf numFmtId="0" fontId="20" fillId="0" borderId="0">
      <alignment wrapText="1"/>
    </xf>
    <xf numFmtId="0" fontId="1" fillId="0" borderId="0">
      <alignment wrapText="1"/>
    </xf>
    <xf numFmtId="0" fontId="6" fillId="0" borderId="1" applyNumberFormat="0" applyFill="0">
      <alignment horizontal="center"/>
    </xf>
    <xf numFmtId="0" fontId="6" fillId="0" borderId="1" applyFill="0">
      <alignment horizontal="left"/>
    </xf>
    <xf numFmtId="4" fontId="3" fillId="20" borderId="2" applyNumberFormat="0">
      <alignment horizontal="right"/>
    </xf>
    <xf numFmtId="0" fontId="4" fillId="0" borderId="2">
      <alignment horizontal="right"/>
    </xf>
    <xf numFmtId="170" fontId="4" fillId="0" borderId="0" applyFont="0" applyFill="0" applyBorder="0" applyAlignment="0" applyProtection="0"/>
    <xf numFmtId="0" fontId="4" fillId="21" borderId="4" applyNumberFormat="0" applyFont="0" applyAlignment="0" applyProtection="0"/>
    <xf numFmtId="0" fontId="21" fillId="3" borderId="0" applyNumberFormat="0" applyBorder="0" applyAlignment="0" applyProtection="0"/>
    <xf numFmtId="0" fontId="22" fillId="4" borderId="0" applyNumberFormat="0" applyBorder="0" applyAlignment="0" applyProtection="0"/>
    <xf numFmtId="0" fontId="23" fillId="0" borderId="0" applyNumberFormat="0" applyBorder="0" applyAlignment="0">
      <protection locked="0"/>
    </xf>
    <xf numFmtId="0" fontId="24" fillId="22" borderId="5" applyNumberFormat="0" applyAlignment="0" applyProtection="0"/>
    <xf numFmtId="0" fontId="25" fillId="0" borderId="6" applyNumberFormat="0" applyFill="0" applyAlignment="0" applyProtection="0"/>
    <xf numFmtId="0" fontId="26" fillId="23" borderId="0" applyNumberFormat="0" applyBorder="0" applyAlignment="0" applyProtection="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27" fillId="0" borderId="0" applyNumberForma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7" borderId="5" applyNumberFormat="0" applyAlignment="0" applyProtection="0"/>
    <xf numFmtId="0" fontId="34" fillId="24" borderId="11" applyNumberFormat="0" applyAlignment="0" applyProtection="0"/>
    <xf numFmtId="3" fontId="3" fillId="2" borderId="2">
      <alignment horizontal="right"/>
    </xf>
    <xf numFmtId="3" fontId="3" fillId="0" borderId="2">
      <alignment horizontal="right"/>
    </xf>
    <xf numFmtId="0" fontId="35" fillId="22" borderId="12" applyNumberFormat="0" applyAlignment="0" applyProtection="0"/>
    <xf numFmtId="0" fontId="36" fillId="0" borderId="0" applyNumberFormat="0" applyFill="0" applyBorder="0" applyAlignment="0" applyProtection="0"/>
  </cellStyleXfs>
  <cellXfs count="64">
    <xf numFmtId="0" fontId="0" fillId="0" borderId="0" xfId="0"/>
    <xf numFmtId="0" fontId="2" fillId="0" borderId="0" xfId="0" applyFont="1" applyFill="1"/>
    <xf numFmtId="0" fontId="3" fillId="0" borderId="0" xfId="0" quotePrefix="1" applyFont="1" applyAlignment="1">
      <alignment horizontal="center"/>
    </xf>
    <xf numFmtId="0" fontId="4" fillId="0" borderId="0" xfId="0" quotePrefix="1" applyFont="1" applyAlignment="1"/>
    <xf numFmtId="0" fontId="3" fillId="0" borderId="0" xfId="0" quotePrefix="1" applyFont="1" applyAlignment="1"/>
    <xf numFmtId="0" fontId="3" fillId="0" borderId="0" xfId="3">
      <alignment horizontal="center" wrapText="1"/>
    </xf>
    <xf numFmtId="0" fontId="6" fillId="0" borderId="1" xfId="4">
      <alignment horizontal="left"/>
    </xf>
    <xf numFmtId="0" fontId="6" fillId="0" borderId="1" xfId="5" applyFill="1" applyAlignment="1">
      <alignment horizontal="right" wrapText="1"/>
    </xf>
    <xf numFmtId="0" fontId="6" fillId="0" borderId="1" xfId="5" applyAlignment="1">
      <alignment horizontal="right" wrapText="1"/>
    </xf>
    <xf numFmtId="0" fontId="4" fillId="0" borderId="0" xfId="6" applyAlignment="1">
      <alignment horizontal="left" indent="3"/>
    </xf>
    <xf numFmtId="0" fontId="7" fillId="0" borderId="0" xfId="0" applyFont="1"/>
    <xf numFmtId="3" fontId="8" fillId="2" borderId="0" xfId="7" applyNumberFormat="1">
      <alignment horizontal="right"/>
    </xf>
    <xf numFmtId="0" fontId="4" fillId="0" borderId="0" xfId="0" applyFont="1"/>
    <xf numFmtId="0" fontId="9" fillId="0" borderId="0" xfId="0" applyFont="1"/>
    <xf numFmtId="3" fontId="8" fillId="2" borderId="0" xfId="7" quotePrefix="1" applyNumberFormat="1">
      <alignment horizontal="right"/>
    </xf>
    <xf numFmtId="0" fontId="3" fillId="0" borderId="2" xfId="8" applyAlignment="1">
      <alignment horizontal="left" indent="3"/>
    </xf>
    <xf numFmtId="0" fontId="3" fillId="0" borderId="2" xfId="8"/>
    <xf numFmtId="3" fontId="3" fillId="2" borderId="2" xfId="9" applyNumberFormat="1">
      <alignment horizontal="right"/>
    </xf>
    <xf numFmtId="164" fontId="7" fillId="0" borderId="0" xfId="0" applyNumberFormat="1" applyFont="1"/>
    <xf numFmtId="1" fontId="7" fillId="0" borderId="0" xfId="0" applyNumberFormat="1" applyFont="1" applyAlignment="1">
      <alignment horizontal="right"/>
    </xf>
    <xf numFmtId="0" fontId="4" fillId="0" borderId="0" xfId="6" applyAlignment="1">
      <alignment horizontal="left" indent="5"/>
    </xf>
    <xf numFmtId="1" fontId="9" fillId="0" borderId="0" xfId="0" applyNumberFormat="1" applyFont="1" applyAlignment="1">
      <alignment horizontal="right"/>
    </xf>
    <xf numFmtId="0" fontId="7" fillId="0" borderId="0" xfId="0" applyFont="1" applyAlignment="1">
      <alignment horizontal="right"/>
    </xf>
    <xf numFmtId="1" fontId="3" fillId="0" borderId="2" xfId="8" applyNumberFormat="1" applyAlignment="1">
      <alignment horizontal="right"/>
    </xf>
    <xf numFmtId="1" fontId="3" fillId="0" borderId="2" xfId="8" quotePrefix="1" applyNumberFormat="1" applyAlignment="1">
      <alignment horizontal="right"/>
    </xf>
    <xf numFmtId="165" fontId="3" fillId="0" borderId="2" xfId="8" applyNumberFormat="1"/>
    <xf numFmtId="0" fontId="4" fillId="0" borderId="0" xfId="0" applyFont="1" applyAlignment="1">
      <alignment horizontal="right"/>
    </xf>
    <xf numFmtId="165" fontId="4" fillId="0" borderId="0" xfId="0" applyNumberFormat="1" applyFont="1"/>
    <xf numFmtId="166" fontId="4"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4" fontId="4" fillId="0" borderId="0" xfId="0" applyNumberFormat="1" applyFont="1"/>
    <xf numFmtId="0" fontId="0" fillId="0" borderId="0" xfId="0" applyAlignment="1">
      <alignment horizontal="center"/>
    </xf>
    <xf numFmtId="0" fontId="6" fillId="0" borderId="1" xfId="4" applyFill="1">
      <alignment horizontal="left"/>
    </xf>
    <xf numFmtId="3" fontId="4" fillId="0" borderId="0" xfId="10" applyNumberFormat="1">
      <alignment horizontal="right"/>
    </xf>
    <xf numFmtId="3" fontId="4" fillId="0" borderId="0" xfId="10" quotePrefix="1" applyNumberFormat="1">
      <alignment horizontal="right"/>
    </xf>
    <xf numFmtId="1" fontId="3" fillId="0" borderId="2" xfId="11" applyNumberFormat="1">
      <alignment horizontal="right"/>
    </xf>
    <xf numFmtId="0" fontId="4" fillId="0" borderId="0" xfId="0" applyFont="1" applyFill="1" applyAlignment="1">
      <alignment horizontal="right"/>
    </xf>
    <xf numFmtId="1" fontId="4" fillId="0" borderId="0" xfId="0" applyNumberFormat="1" applyFont="1" applyFill="1" applyAlignment="1">
      <alignment horizontal="center"/>
    </xf>
    <xf numFmtId="0" fontId="10" fillId="0" borderId="0" xfId="0" applyFont="1"/>
    <xf numFmtId="164" fontId="10" fillId="0" borderId="0" xfId="0" applyNumberFormat="1" applyFont="1" applyFill="1"/>
    <xf numFmtId="167" fontId="11" fillId="0" borderId="0" xfId="0" applyNumberFormat="1" applyFont="1" applyFill="1"/>
    <xf numFmtId="1" fontId="11" fillId="0" borderId="0" xfId="0" applyNumberFormat="1" applyFont="1"/>
    <xf numFmtId="1" fontId="11" fillId="0" borderId="0" xfId="12" applyNumberFormat="1" applyFont="1"/>
    <xf numFmtId="0" fontId="0" fillId="0" borderId="0" xfId="0" applyBorder="1"/>
    <xf numFmtId="0" fontId="12" fillId="0" borderId="0" xfId="0" applyFont="1" applyAlignment="1">
      <alignment horizontal="right"/>
    </xf>
    <xf numFmtId="0" fontId="13" fillId="0" borderId="0" xfId="0" applyFont="1" applyAlignment="1">
      <alignment horizontal="right"/>
    </xf>
    <xf numFmtId="0" fontId="3" fillId="0" borderId="0" xfId="0" applyFont="1" applyBorder="1"/>
    <xf numFmtId="0" fontId="0" fillId="0" borderId="0" xfId="0" applyBorder="1" applyAlignment="1">
      <alignment horizontal="center"/>
    </xf>
    <xf numFmtId="1" fontId="0" fillId="0" borderId="0" xfId="0" applyNumberFormat="1" applyBorder="1" applyAlignment="1">
      <alignment horizontal="center"/>
    </xf>
    <xf numFmtId="168" fontId="4" fillId="0" borderId="0" xfId="0" applyNumberFormat="1" applyFont="1" applyBorder="1" applyAlignment="1">
      <alignment horizontal="center"/>
    </xf>
    <xf numFmtId="3" fontId="4" fillId="0" borderId="0" xfId="0" applyNumberFormat="1" applyFont="1" applyBorder="1" applyAlignment="1">
      <alignment horizontal="center"/>
    </xf>
    <xf numFmtId="169" fontId="0" fillId="0" borderId="0" xfId="0" applyNumberFormat="1" applyBorder="1"/>
    <xf numFmtId="3" fontId="3" fillId="0" borderId="0" xfId="0" applyNumberFormat="1" applyFont="1" applyBorder="1" applyAlignment="1">
      <alignment horizontal="center"/>
    </xf>
    <xf numFmtId="0" fontId="6" fillId="0" borderId="1" xfId="5">
      <alignment horizontal="right"/>
    </xf>
    <xf numFmtId="0" fontId="3" fillId="0" borderId="2" xfId="8" applyAlignment="1"/>
    <xf numFmtId="0" fontId="3" fillId="0" borderId="0" xfId="0" applyFont="1"/>
    <xf numFmtId="3" fontId="3" fillId="0" borderId="0" xfId="0" applyNumberFormat="1" applyFont="1"/>
    <xf numFmtId="0" fontId="4" fillId="0" borderId="0" xfId="13"/>
    <xf numFmtId="0" fontId="5" fillId="0" borderId="0" xfId="2">
      <alignment wrapText="1"/>
    </xf>
    <xf numFmtId="0" fontId="4" fillId="0" borderId="0" xfId="13" applyAlignment="1">
      <alignment wrapText="1"/>
    </xf>
    <xf numFmtId="49" fontId="1" fillId="0" borderId="0" xfId="1" applyAlignment="1">
      <alignment horizontal="left"/>
    </xf>
    <xf numFmtId="0" fontId="3" fillId="0" borderId="0" xfId="3">
      <alignment horizontal="center" wrapText="1"/>
    </xf>
    <xf numFmtId="0" fontId="5" fillId="0" borderId="0" xfId="2" applyAlignment="1">
      <alignment horizontal="left" wrapText="1"/>
    </xf>
  </cellXfs>
  <cellStyles count="93">
    <cellStyle name="20 % - Aksentti2" xfId="14"/>
    <cellStyle name="20 % - Aksentti3" xfId="15"/>
    <cellStyle name="20 % - Aksentti4" xfId="16"/>
    <cellStyle name="20 % - Aksentti5" xfId="17"/>
    <cellStyle name="20 % - Aksentti6" xfId="18"/>
    <cellStyle name="40 % - Aksentti1" xfId="19"/>
    <cellStyle name="40 % - Aksentti2" xfId="20"/>
    <cellStyle name="40 % - Aksentti3" xfId="21"/>
    <cellStyle name="40 % - Aksentti4" xfId="22"/>
    <cellStyle name="40 % - Aksentti5" xfId="23"/>
    <cellStyle name="40 % - Aksentti6" xfId="24"/>
    <cellStyle name="60 % - Aksentti1" xfId="25"/>
    <cellStyle name="60 % - Aksentti2" xfId="26"/>
    <cellStyle name="60 % - Aksentti3" xfId="27"/>
    <cellStyle name="60 % - Aksentti4" xfId="28"/>
    <cellStyle name="60 % - Aksentti5" xfId="29"/>
    <cellStyle name="60 % - Aksentti6" xfId="30"/>
    <cellStyle name="Aksentti1" xfId="31"/>
    <cellStyle name="Aksentti2" xfId="32"/>
    <cellStyle name="Aksentti3" xfId="33"/>
    <cellStyle name="Aksentti4" xfId="34"/>
    <cellStyle name="Aksentti5" xfId="35"/>
    <cellStyle name="Aksentti6" xfId="36"/>
    <cellStyle name="ar-blank" xfId="37"/>
    <cellStyle name="ar-bold" xfId="38"/>
    <cellStyle name="ar-bold-center" xfId="3"/>
    <cellStyle name="ar-bold-hilite" xfId="39"/>
    <cellStyle name="ar-bold-no-line" xfId="40"/>
    <cellStyle name="ar-bold-right" xfId="41"/>
    <cellStyle name="ar-brace-vertical-centered" xfId="42"/>
    <cellStyle name="ar-download" xfId="43"/>
    <cellStyle name="ar-h1" xfId="44"/>
    <cellStyle name="ar-h2" xfId="45"/>
    <cellStyle name="ar-h3" xfId="1"/>
    <cellStyle name="ar-h4" xfId="2"/>
    <cellStyle name="ar-h5" xfId="46"/>
    <cellStyle name="ar-h6" xfId="47"/>
    <cellStyle name="ar-hilight-right" xfId="48"/>
    <cellStyle name="ar-hilite" xfId="7"/>
    <cellStyle name="ar-hilite-pagebreak" xfId="49"/>
    <cellStyle name="ar-left" xfId="6"/>
    <cellStyle name="ar-left-pagebreak" xfId="50"/>
    <cellStyle name="ar-link-line" xfId="51"/>
    <cellStyle name="ar-pagebreak" xfId="12"/>
    <cellStyle name="ar-right" xfId="10"/>
    <cellStyle name="ar-right-no-border" xfId="52"/>
    <cellStyle name="ar-subtotal" xfId="53"/>
    <cellStyle name="ar-subtotal-hilite" xfId="54"/>
    <cellStyle name="ar-text" xfId="13"/>
    <cellStyle name="ar-text-pagebreak" xfId="55"/>
    <cellStyle name="ar-text-small" xfId="56"/>
    <cellStyle name="ar-th1" xfId="57"/>
    <cellStyle name="ar-thead" xfId="4"/>
    <cellStyle name="ar-thead-center" xfId="58"/>
    <cellStyle name="ar-thead-left" xfId="59"/>
    <cellStyle name="ar-thead-right" xfId="5"/>
    <cellStyle name="ar-total" xfId="8"/>
    <cellStyle name="ar-total-hilight-right" xfId="60"/>
    <cellStyle name="ar-total-hilite" xfId="9"/>
    <cellStyle name="ar-total-nobold" xfId="61"/>
    <cellStyle name="ar-total-right" xfId="11"/>
    <cellStyle name="Comma 2" xfId="62"/>
    <cellStyle name="Huomautus" xfId="63"/>
    <cellStyle name="Huono" xfId="64"/>
    <cellStyle name="Hyvä" xfId="65"/>
    <cellStyle name="Inmatning" xfId="66"/>
    <cellStyle name="Laskenta" xfId="67"/>
    <cellStyle name="Linkitetty solu" xfId="68"/>
    <cellStyle name="Neutraali" xfId="69"/>
    <cellStyle name="Normaali 2" xfId="70"/>
    <cellStyle name="Normaali 2 2" xfId="71"/>
    <cellStyle name="Normaali 3" xfId="72"/>
    <cellStyle name="Normaali 3 2" xfId="73"/>
    <cellStyle name="Normal" xfId="0" builtinId="0"/>
    <cellStyle name="Normal 12" xfId="74"/>
    <cellStyle name="Normal 2" xfId="75"/>
    <cellStyle name="Normal 2 2" xfId="76"/>
    <cellStyle name="Normal 3" xfId="77"/>
    <cellStyle name="Normal 4" xfId="78"/>
    <cellStyle name="Otsikko" xfId="79"/>
    <cellStyle name="Otsikko 1" xfId="80"/>
    <cellStyle name="Otsikko 2" xfId="81"/>
    <cellStyle name="Otsikko 3" xfId="82"/>
    <cellStyle name="Otsikko 4" xfId="83"/>
    <cellStyle name="Percent 2" xfId="84"/>
    <cellStyle name="Selittävä teksti" xfId="85"/>
    <cellStyle name="Summa" xfId="86"/>
    <cellStyle name="Syöttö" xfId="87"/>
    <cellStyle name="Tarkistussolu" xfId="88"/>
    <cellStyle name="total-hilite-pagebreak-bold" xfId="89"/>
    <cellStyle name="total-pagebreak-bold" xfId="90"/>
    <cellStyle name="Tulostus" xfId="91"/>
    <cellStyle name="Varoitusteksti"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74"/>
  <sheetViews>
    <sheetView tabSelected="1" view="pageBreakPreview" zoomScaleNormal="100" zoomScaleSheetLayoutView="100" workbookViewId="0">
      <selection sqref="A1:G1"/>
    </sheetView>
  </sheetViews>
  <sheetFormatPr defaultRowHeight="12.75" x14ac:dyDescent="0.2"/>
  <cols>
    <col min="1" max="1" width="58.42578125" customWidth="1"/>
    <col min="2" max="7" width="13.5703125" customWidth="1"/>
  </cols>
  <sheetData>
    <row r="1" spans="1:7" ht="15.75" x14ac:dyDescent="0.25">
      <c r="A1" s="61" t="s">
        <v>0</v>
      </c>
      <c r="B1" s="61"/>
      <c r="C1" s="61"/>
      <c r="D1" s="61"/>
      <c r="E1" s="61"/>
      <c r="F1" s="61"/>
      <c r="G1" s="61"/>
    </row>
    <row r="2" spans="1:7" x14ac:dyDescent="0.2">
      <c r="A2" s="1"/>
      <c r="C2" s="2"/>
      <c r="D2" s="3"/>
      <c r="E2" s="3"/>
      <c r="F2" s="2"/>
      <c r="G2" s="4"/>
    </row>
    <row r="3" spans="1:7" ht="15" x14ac:dyDescent="0.25">
      <c r="A3" s="59" t="s">
        <v>1</v>
      </c>
      <c r="B3" s="59"/>
      <c r="C3" s="59"/>
      <c r="D3" s="59"/>
      <c r="E3" s="59"/>
      <c r="F3" s="59"/>
      <c r="G3" s="59"/>
    </row>
    <row r="4" spans="1:7" x14ac:dyDescent="0.2">
      <c r="A4" s="5"/>
      <c r="B4" s="5"/>
      <c r="C4" s="5"/>
      <c r="D4" s="5"/>
      <c r="E4" s="62">
        <v>2013</v>
      </c>
      <c r="F4" s="62"/>
      <c r="G4" s="62"/>
    </row>
    <row r="5" spans="1:7" ht="39" thickBot="1" x14ac:dyDescent="0.25">
      <c r="A5" s="6" t="s">
        <v>2</v>
      </c>
      <c r="B5" s="6"/>
      <c r="C5" s="6"/>
      <c r="D5" s="6"/>
      <c r="E5" s="7" t="s">
        <v>3</v>
      </c>
      <c r="F5" s="8" t="s">
        <v>4</v>
      </c>
      <c r="G5" s="8" t="s">
        <v>5</v>
      </c>
    </row>
    <row r="6" spans="1:7" x14ac:dyDescent="0.2">
      <c r="A6" s="9" t="s">
        <v>6</v>
      </c>
      <c r="B6" s="10"/>
      <c r="C6" s="10"/>
      <c r="D6" s="10"/>
      <c r="E6" s="11"/>
      <c r="F6" s="11"/>
      <c r="G6" s="11"/>
    </row>
    <row r="7" spans="1:7" x14ac:dyDescent="0.2">
      <c r="A7" s="9" t="s">
        <v>7</v>
      </c>
      <c r="B7" s="12"/>
      <c r="C7" s="12"/>
      <c r="D7" s="12"/>
      <c r="E7" s="11">
        <f>E43</f>
        <v>585.33364724113437</v>
      </c>
      <c r="F7" s="11">
        <f>F41</f>
        <v>124.56254899820048</v>
      </c>
      <c r="G7" s="11">
        <f>SUM(E7:F7)</f>
        <v>709.89619623933481</v>
      </c>
    </row>
    <row r="8" spans="1:7" x14ac:dyDescent="0.2">
      <c r="A8" s="9" t="s">
        <v>8</v>
      </c>
      <c r="B8" s="10"/>
      <c r="C8" s="13"/>
      <c r="D8" s="10"/>
      <c r="E8" s="14" t="s">
        <v>9</v>
      </c>
      <c r="F8" s="11">
        <f>F42</f>
        <v>-103.51655048352391</v>
      </c>
      <c r="G8" s="11">
        <f>SUM(E8:F8)</f>
        <v>-103.51655048352391</v>
      </c>
    </row>
    <row r="9" spans="1:7" x14ac:dyDescent="0.2">
      <c r="A9" s="15" t="s">
        <v>10</v>
      </c>
      <c r="B9" s="16"/>
      <c r="C9" s="16"/>
      <c r="D9" s="16"/>
      <c r="E9" s="17">
        <f>SUM(E7:E8)</f>
        <v>585.33364724113437</v>
      </c>
      <c r="F9" s="17">
        <f>F7+F8</f>
        <v>21.045998514676569</v>
      </c>
      <c r="G9" s="17">
        <f>SUM(G7:G8)</f>
        <v>606.37964575581088</v>
      </c>
    </row>
    <row r="10" spans="1:7" x14ac:dyDescent="0.2">
      <c r="A10" s="1"/>
      <c r="B10" s="10"/>
      <c r="C10" s="18"/>
      <c r="D10" s="10"/>
      <c r="E10" s="11"/>
      <c r="F10" s="11"/>
      <c r="G10" s="11"/>
    </row>
    <row r="11" spans="1:7" x14ac:dyDescent="0.2">
      <c r="A11" s="15" t="s">
        <v>11</v>
      </c>
      <c r="B11" s="16"/>
      <c r="C11" s="16"/>
      <c r="D11" s="16"/>
      <c r="E11" s="17">
        <f>E9</f>
        <v>585.33364724113437</v>
      </c>
      <c r="F11" s="17">
        <f>F9</f>
        <v>21.045998514676569</v>
      </c>
      <c r="G11" s="17">
        <f>SUM(E11:F11)</f>
        <v>606.379645755811</v>
      </c>
    </row>
    <row r="12" spans="1:7" x14ac:dyDescent="0.2">
      <c r="A12" s="9" t="s">
        <v>12</v>
      </c>
      <c r="B12" s="19"/>
      <c r="C12" s="10"/>
      <c r="D12" s="10"/>
      <c r="E12" s="11">
        <f>-D14</f>
        <v>0</v>
      </c>
      <c r="F12" s="11">
        <f>-0.811932225329974-0.718776904-0.003443</f>
        <v>-1.5341521293299742</v>
      </c>
      <c r="G12" s="11">
        <f>SUM(E12:F12)</f>
        <v>-1.5341521293299742</v>
      </c>
    </row>
    <row r="13" spans="1:7" x14ac:dyDescent="0.2">
      <c r="A13" s="9" t="s">
        <v>13</v>
      </c>
      <c r="B13" s="19"/>
      <c r="C13" s="10"/>
      <c r="D13" s="10"/>
      <c r="E13" s="11"/>
      <c r="F13" s="11"/>
      <c r="G13" s="11"/>
    </row>
    <row r="14" spans="1:7" x14ac:dyDescent="0.2">
      <c r="A14" s="20" t="s">
        <v>14</v>
      </c>
      <c r="B14" s="21"/>
      <c r="C14" s="10"/>
      <c r="D14" s="10"/>
      <c r="E14" s="11" t="s">
        <v>9</v>
      </c>
      <c r="F14" s="11">
        <v>6.5060909364092367</v>
      </c>
      <c r="G14" s="11">
        <f>SUM(E14:F14)</f>
        <v>6.5060909364092367</v>
      </c>
    </row>
    <row r="15" spans="1:7" x14ac:dyDescent="0.2">
      <c r="A15" s="9" t="s">
        <v>15</v>
      </c>
      <c r="B15" s="22"/>
      <c r="C15" s="10"/>
      <c r="D15" s="10"/>
      <c r="E15" s="11">
        <f>C20</f>
        <v>0</v>
      </c>
      <c r="F15" s="11" t="s">
        <v>9</v>
      </c>
      <c r="G15" s="11">
        <f>SUM(E15:F15)</f>
        <v>0</v>
      </c>
    </row>
    <row r="16" spans="1:7" x14ac:dyDescent="0.2">
      <c r="A16" s="9" t="s">
        <v>16</v>
      </c>
      <c r="B16" s="10"/>
      <c r="C16" s="10"/>
      <c r="D16" s="10"/>
      <c r="E16" s="11" t="s">
        <v>9</v>
      </c>
      <c r="F16" s="11">
        <v>-3.0996740713344582</v>
      </c>
      <c r="G16" s="11">
        <f>SUM(E16:F16)</f>
        <v>-3.0996740713344582</v>
      </c>
    </row>
    <row r="17" spans="1:7" x14ac:dyDescent="0.2">
      <c r="A17" s="15" t="s">
        <v>17</v>
      </c>
      <c r="B17" s="23"/>
      <c r="C17" s="16"/>
      <c r="D17" s="16"/>
      <c r="E17" s="17">
        <f>SUM(E11:E16)</f>
        <v>585.33364724113437</v>
      </c>
      <c r="F17" s="17">
        <f>SUM(F11:F16)</f>
        <v>22.918263250421372</v>
      </c>
      <c r="G17" s="17">
        <f>SUM(G11:G16)</f>
        <v>608.2519104915558</v>
      </c>
    </row>
    <row r="18" spans="1:7" x14ac:dyDescent="0.2">
      <c r="A18" s="1"/>
      <c r="B18" s="19"/>
      <c r="C18" s="10"/>
      <c r="D18" s="10"/>
      <c r="E18" s="11"/>
      <c r="F18" s="11"/>
      <c r="G18" s="11"/>
    </row>
    <row r="19" spans="1:7" x14ac:dyDescent="0.2">
      <c r="A19" s="9" t="s">
        <v>18</v>
      </c>
      <c r="B19" s="19"/>
      <c r="C19" s="10"/>
      <c r="D19" s="10"/>
      <c r="E19" s="11"/>
      <c r="F19" s="11"/>
      <c r="G19" s="11"/>
    </row>
    <row r="20" spans="1:7" x14ac:dyDescent="0.2">
      <c r="A20" s="9" t="s">
        <v>7</v>
      </c>
      <c r="B20" s="10"/>
      <c r="C20" s="10"/>
      <c r="D20" s="13"/>
      <c r="E20" s="11">
        <f>E7+E12+E15</f>
        <v>585.33364724113437</v>
      </c>
      <c r="F20" s="11">
        <f>F7+F12+F14</f>
        <v>129.53448780527975</v>
      </c>
      <c r="G20" s="11">
        <f>SUM(E20:F20)</f>
        <v>714.86813504641418</v>
      </c>
    </row>
    <row r="21" spans="1:7" x14ac:dyDescent="0.2">
      <c r="A21" s="9" t="s">
        <v>8</v>
      </c>
      <c r="B21" s="19"/>
      <c r="C21" s="18"/>
      <c r="D21" s="10"/>
      <c r="E21" s="11" t="s">
        <v>9</v>
      </c>
      <c r="F21" s="11">
        <f>F8+F16</f>
        <v>-106.61622455485838</v>
      </c>
      <c r="G21" s="11">
        <f>SUM(E21:F21)</f>
        <v>-106.61622455485838</v>
      </c>
    </row>
    <row r="22" spans="1:7" x14ac:dyDescent="0.2">
      <c r="A22" s="15" t="s">
        <v>10</v>
      </c>
      <c r="B22" s="24"/>
      <c r="C22" s="16"/>
      <c r="D22" s="25"/>
      <c r="E22" s="17">
        <f>SUM(E20:E21)</f>
        <v>585.33364724113437</v>
      </c>
      <c r="F22" s="17">
        <f>SUM(F20:F21)</f>
        <v>22.918263250421376</v>
      </c>
      <c r="G22" s="17">
        <f>SUM(E22:F22)</f>
        <v>608.25191049155569</v>
      </c>
    </row>
    <row r="23" spans="1:7" x14ac:dyDescent="0.2">
      <c r="A23" s="1"/>
      <c r="B23" s="26"/>
      <c r="C23" s="27"/>
      <c r="D23" s="28"/>
      <c r="E23" s="29"/>
      <c r="F23" s="30"/>
      <c r="G23" s="30"/>
    </row>
    <row r="24" spans="1:7" x14ac:dyDescent="0.2">
      <c r="A24" s="31"/>
      <c r="B24" s="26"/>
      <c r="C24" s="32"/>
      <c r="D24" s="30"/>
    </row>
    <row r="25" spans="1:7" x14ac:dyDescent="0.2">
      <c r="A25" s="5"/>
      <c r="B25" s="5"/>
      <c r="C25" s="5"/>
      <c r="D25" s="5"/>
      <c r="E25" s="62">
        <v>2012</v>
      </c>
      <c r="F25" s="62"/>
      <c r="G25" s="62"/>
    </row>
    <row r="26" spans="1:7" ht="39" thickBot="1" x14ac:dyDescent="0.25">
      <c r="A26" s="6" t="s">
        <v>2</v>
      </c>
      <c r="B26" s="6"/>
      <c r="C26" s="6" t="s">
        <v>19</v>
      </c>
      <c r="D26" s="33"/>
      <c r="E26" s="7" t="s">
        <v>3</v>
      </c>
      <c r="F26" s="8" t="s">
        <v>4</v>
      </c>
      <c r="G26" s="8" t="s">
        <v>5</v>
      </c>
    </row>
    <row r="27" spans="1:7" x14ac:dyDescent="0.2">
      <c r="A27" s="9" t="s">
        <v>6</v>
      </c>
      <c r="B27" s="10"/>
      <c r="C27" s="10"/>
      <c r="D27" s="10"/>
      <c r="E27" s="34"/>
      <c r="F27" s="34"/>
      <c r="G27" s="34"/>
    </row>
    <row r="28" spans="1:7" x14ac:dyDescent="0.2">
      <c r="A28" s="9" t="s">
        <v>7</v>
      </c>
      <c r="B28" s="12"/>
      <c r="C28" s="12"/>
      <c r="D28" s="12"/>
      <c r="E28" s="34">
        <v>563.65945728601127</v>
      </c>
      <c r="F28" s="34">
        <v>118.5840869897887</v>
      </c>
      <c r="G28" s="34">
        <f>SUM(E28:F28)</f>
        <v>682.24354427579999</v>
      </c>
    </row>
    <row r="29" spans="1:7" x14ac:dyDescent="0.2">
      <c r="A29" s="9" t="s">
        <v>8</v>
      </c>
      <c r="B29" s="10"/>
      <c r="C29" s="13"/>
      <c r="D29" s="10"/>
      <c r="E29" s="35" t="s">
        <v>9</v>
      </c>
      <c r="F29" s="34">
        <v>-101.94934000558274</v>
      </c>
      <c r="G29" s="34">
        <f>SUM(E29:F29)</f>
        <v>-101.94934000558274</v>
      </c>
    </row>
    <row r="30" spans="1:7" x14ac:dyDescent="0.2">
      <c r="A30" s="15" t="s">
        <v>10</v>
      </c>
      <c r="B30" s="16"/>
      <c r="C30" s="16"/>
      <c r="D30" s="16"/>
      <c r="E30" s="36">
        <f>SUM(E28:E29)</f>
        <v>563.65945728601127</v>
      </c>
      <c r="F30" s="36">
        <v>12.807768045040902</v>
      </c>
      <c r="G30" s="36">
        <f>SUM(G28:G29)</f>
        <v>580.29420427021728</v>
      </c>
    </row>
    <row r="31" spans="1:7" x14ac:dyDescent="0.2">
      <c r="A31" s="1"/>
      <c r="B31" s="12"/>
      <c r="C31" s="12"/>
      <c r="D31" s="37"/>
      <c r="E31" s="34"/>
      <c r="F31" s="34"/>
      <c r="G31" s="34"/>
    </row>
    <row r="32" spans="1:7" x14ac:dyDescent="0.2">
      <c r="A32" s="15" t="s">
        <v>11</v>
      </c>
      <c r="B32" s="16" t="s">
        <v>19</v>
      </c>
      <c r="C32" s="16"/>
      <c r="D32" s="16"/>
      <c r="E32" s="36">
        <f>E30</f>
        <v>563.65945728601127</v>
      </c>
      <c r="F32" s="36">
        <v>12.807768045040902</v>
      </c>
      <c r="G32" s="36">
        <f>SUM(E32:F32)</f>
        <v>576.46722533105219</v>
      </c>
    </row>
    <row r="33" spans="1:7" x14ac:dyDescent="0.2">
      <c r="A33" s="9" t="s">
        <v>12</v>
      </c>
      <c r="B33" s="19"/>
      <c r="C33" s="10"/>
      <c r="D33" s="10"/>
      <c r="E33" s="34">
        <v>21.674157638633559</v>
      </c>
      <c r="F33" s="34">
        <v>0.65768994999999997</v>
      </c>
      <c r="G33" s="34">
        <f>SUM(E33:F33)</f>
        <v>22.331847588633558</v>
      </c>
    </row>
    <row r="34" spans="1:7" x14ac:dyDescent="0.2">
      <c r="A34" s="9" t="s">
        <v>13</v>
      </c>
      <c r="B34" s="19"/>
      <c r="C34" s="10"/>
      <c r="D34" s="10"/>
      <c r="E34" s="34"/>
      <c r="F34" s="34"/>
      <c r="G34" s="34"/>
    </row>
    <row r="35" spans="1:7" x14ac:dyDescent="0.2">
      <c r="A35" s="20" t="s">
        <v>20</v>
      </c>
      <c r="B35" s="21"/>
      <c r="C35" s="10"/>
      <c r="D35" s="10"/>
      <c r="E35" s="35" t="s">
        <v>9</v>
      </c>
      <c r="F35" s="34">
        <v>6.2354090069411798</v>
      </c>
      <c r="G35" s="34">
        <f>SUM(E35:F35)</f>
        <v>6.2354090069411798</v>
      </c>
    </row>
    <row r="36" spans="1:7" x14ac:dyDescent="0.2">
      <c r="A36" s="9" t="s">
        <v>15</v>
      </c>
      <c r="B36" s="22"/>
      <c r="C36" s="10"/>
      <c r="D36" s="10"/>
      <c r="E36" s="34">
        <v>3.2316489476667674E-5</v>
      </c>
      <c r="F36" s="34">
        <v>-0.91463694852941169</v>
      </c>
      <c r="G36" s="34">
        <f>SUM(E36:F36)</f>
        <v>-0.91460463203993503</v>
      </c>
    </row>
    <row r="37" spans="1:7" x14ac:dyDescent="0.2">
      <c r="A37" s="9" t="s">
        <v>16</v>
      </c>
      <c r="B37" s="10"/>
      <c r="C37" s="10"/>
      <c r="D37" s="10"/>
      <c r="E37" s="34" t="s">
        <v>9</v>
      </c>
      <c r="F37" s="34">
        <v>-1.5672104779411764</v>
      </c>
      <c r="G37" s="34">
        <f>SUM(E37:F37)</f>
        <v>-1.5672104779411764</v>
      </c>
    </row>
    <row r="38" spans="1:7" x14ac:dyDescent="0.2">
      <c r="A38" s="15" t="s">
        <v>17</v>
      </c>
      <c r="B38" s="23"/>
      <c r="C38" s="16"/>
      <c r="D38" s="16"/>
      <c r="E38" s="36">
        <f>SUM(E32:E37)</f>
        <v>585.33364724113437</v>
      </c>
      <c r="F38" s="36">
        <v>16.634746984205965</v>
      </c>
      <c r="G38" s="36">
        <f>SUM(E38:F38)</f>
        <v>601.96839422534038</v>
      </c>
    </row>
    <row r="39" spans="1:7" x14ac:dyDescent="0.2">
      <c r="A39" s="1"/>
      <c r="B39" s="12"/>
      <c r="C39" s="12"/>
      <c r="D39" s="37"/>
      <c r="E39" s="34"/>
      <c r="F39" s="34"/>
      <c r="G39" s="34"/>
    </row>
    <row r="40" spans="1:7" x14ac:dyDescent="0.2">
      <c r="A40" s="9" t="s">
        <v>18</v>
      </c>
      <c r="B40" s="19"/>
      <c r="C40" s="10"/>
      <c r="D40" s="10"/>
      <c r="E40" s="34"/>
      <c r="F40" s="34"/>
      <c r="G40" s="34"/>
    </row>
    <row r="41" spans="1:7" x14ac:dyDescent="0.2">
      <c r="A41" s="9" t="s">
        <v>7</v>
      </c>
      <c r="B41" s="10"/>
      <c r="C41" s="10"/>
      <c r="D41" s="13"/>
      <c r="E41" s="35">
        <v>585.33364724113437</v>
      </c>
      <c r="F41" s="34">
        <v>124.56254899820048</v>
      </c>
      <c r="G41" s="34">
        <f>SUM(E41:F41)</f>
        <v>709.89619623933481</v>
      </c>
    </row>
    <row r="42" spans="1:7" x14ac:dyDescent="0.2">
      <c r="A42" s="9" t="s">
        <v>8</v>
      </c>
      <c r="B42" s="19"/>
      <c r="C42" s="18"/>
      <c r="D42" s="10"/>
      <c r="E42" s="34" t="s">
        <v>9</v>
      </c>
      <c r="F42" s="34">
        <v>-103.51655048352391</v>
      </c>
      <c r="G42" s="34">
        <f>SUM(E42:F42)</f>
        <v>-103.51655048352391</v>
      </c>
    </row>
    <row r="43" spans="1:7" x14ac:dyDescent="0.2">
      <c r="A43" s="15" t="s">
        <v>10</v>
      </c>
      <c r="B43" s="24"/>
      <c r="C43" s="16"/>
      <c r="D43" s="25"/>
      <c r="E43" s="36">
        <f>SUM(E41:E42)</f>
        <v>585.33364724113437</v>
      </c>
      <c r="F43" s="36">
        <f>SUM(F41:F42)</f>
        <v>21.045998514676569</v>
      </c>
      <c r="G43" s="36">
        <f>SUM(G41:G42)</f>
        <v>606.37964575581088</v>
      </c>
    </row>
    <row r="44" spans="1:7" x14ac:dyDescent="0.2">
      <c r="A44" s="1"/>
      <c r="B44" s="12"/>
      <c r="C44" s="12"/>
      <c r="D44" s="38"/>
      <c r="E44" s="29"/>
      <c r="F44" s="30"/>
      <c r="G44" s="30"/>
    </row>
    <row r="45" spans="1:7" x14ac:dyDescent="0.2">
      <c r="A45" s="1"/>
      <c r="B45" s="39"/>
      <c r="C45" s="40"/>
      <c r="D45" s="41"/>
      <c r="E45" s="42"/>
      <c r="F45" s="42"/>
      <c r="G45" s="43"/>
    </row>
    <row r="46" spans="1:7" ht="15" x14ac:dyDescent="0.25">
      <c r="A46" s="63" t="s">
        <v>21</v>
      </c>
      <c r="B46" s="63"/>
      <c r="C46" s="63"/>
      <c r="D46" s="63"/>
      <c r="E46" s="63"/>
      <c r="F46" s="63"/>
      <c r="G46" s="63"/>
    </row>
    <row r="47" spans="1:7" x14ac:dyDescent="0.2">
      <c r="A47" s="5"/>
      <c r="B47" s="62">
        <v>2013</v>
      </c>
      <c r="C47" s="62"/>
      <c r="D47" s="62"/>
      <c r="E47" s="62">
        <v>2012</v>
      </c>
      <c r="F47" s="62"/>
      <c r="G47" s="62"/>
    </row>
    <row r="48" spans="1:7" x14ac:dyDescent="0.2">
      <c r="A48" s="44"/>
      <c r="B48" s="45"/>
      <c r="C48" s="46"/>
      <c r="D48" s="45"/>
      <c r="E48" s="45"/>
      <c r="F48" s="46"/>
      <c r="G48" s="45"/>
    </row>
    <row r="49" spans="1:7" ht="39" thickBot="1" x14ac:dyDescent="0.25">
      <c r="A49" s="6" t="s">
        <v>2</v>
      </c>
      <c r="B49" s="8" t="s">
        <v>3</v>
      </c>
      <c r="C49" s="8" t="s">
        <v>4</v>
      </c>
      <c r="D49" s="8" t="s">
        <v>5</v>
      </c>
      <c r="E49" s="8" t="s">
        <v>3</v>
      </c>
      <c r="F49" s="8" t="s">
        <v>4</v>
      </c>
      <c r="G49" s="8" t="s">
        <v>5</v>
      </c>
    </row>
    <row r="50" spans="1:7" x14ac:dyDescent="0.2">
      <c r="A50" s="9" t="s">
        <v>6</v>
      </c>
      <c r="B50" s="11"/>
      <c r="C50" s="11"/>
      <c r="D50" s="11"/>
      <c r="E50" s="34"/>
      <c r="F50" s="34"/>
      <c r="G50" s="34"/>
    </row>
    <row r="51" spans="1:7" x14ac:dyDescent="0.2">
      <c r="A51" s="9" t="s">
        <v>7</v>
      </c>
      <c r="B51" s="11">
        <v>153.08222799999999</v>
      </c>
      <c r="C51" s="11">
        <f>F61</f>
        <v>42.354839210000002</v>
      </c>
      <c r="D51" s="11">
        <f>SUM(B51:C51)</f>
        <v>195.43706720999998</v>
      </c>
      <c r="E51" s="34">
        <v>153.08222799999999</v>
      </c>
      <c r="F51" s="34">
        <v>0</v>
      </c>
      <c r="G51" s="34">
        <f>SUM(E51:F51)</f>
        <v>153.08222799999999</v>
      </c>
    </row>
    <row r="52" spans="1:7" x14ac:dyDescent="0.2">
      <c r="A52" s="9" t="s">
        <v>8</v>
      </c>
      <c r="B52" s="14" t="s">
        <v>9</v>
      </c>
      <c r="C52" s="11">
        <f>F62</f>
        <v>-31.308538349999999</v>
      </c>
      <c r="D52" s="11">
        <f>SUM(B52:C52)</f>
        <v>-31.308538349999999</v>
      </c>
      <c r="E52" s="35" t="s">
        <v>9</v>
      </c>
      <c r="F52" s="34">
        <v>0</v>
      </c>
      <c r="G52" s="34">
        <f>SUM(E52:F52)</f>
        <v>0</v>
      </c>
    </row>
    <row r="53" spans="1:7" x14ac:dyDescent="0.2">
      <c r="A53" s="15" t="s">
        <v>10</v>
      </c>
      <c r="B53" s="17">
        <f>SUM(B51:B52)</f>
        <v>153.08222799999999</v>
      </c>
      <c r="C53" s="17">
        <f>+C51+C52</f>
        <v>11.046300860000002</v>
      </c>
      <c r="D53" s="17">
        <f>SUM(D51:D52)</f>
        <v>164.12852885999999</v>
      </c>
      <c r="E53" s="36">
        <v>153.08222799999999</v>
      </c>
      <c r="F53" s="36">
        <f>SUM(F51:F52)</f>
        <v>0</v>
      </c>
      <c r="G53" s="36">
        <f>SUM(E53:F53)</f>
        <v>153.08222799999999</v>
      </c>
    </row>
    <row r="54" spans="1:7" x14ac:dyDescent="0.2">
      <c r="A54" s="1"/>
      <c r="B54" s="11"/>
      <c r="C54" s="11"/>
      <c r="D54" s="11"/>
      <c r="E54" s="34"/>
      <c r="F54" s="34"/>
      <c r="G54" s="34"/>
    </row>
    <row r="55" spans="1:7" x14ac:dyDescent="0.2">
      <c r="A55" s="9" t="s">
        <v>11</v>
      </c>
      <c r="B55" s="11">
        <f>+B53</f>
        <v>153.08222799999999</v>
      </c>
      <c r="C55" s="11">
        <f>+C53</f>
        <v>11.046300860000002</v>
      </c>
      <c r="D55" s="11">
        <f>SUM(B55:C55)</f>
        <v>164.12852885999999</v>
      </c>
      <c r="E55" s="34">
        <v>153.08222799999999</v>
      </c>
      <c r="F55" s="34">
        <v>11.810324470000001</v>
      </c>
      <c r="G55" s="34">
        <f>SUM(E55:F55)</f>
        <v>164.89255247</v>
      </c>
    </row>
    <row r="56" spans="1:7" x14ac:dyDescent="0.2">
      <c r="A56" s="9" t="s">
        <v>13</v>
      </c>
      <c r="B56" s="14" t="s">
        <v>9</v>
      </c>
      <c r="C56" s="11">
        <v>0.55859281999999999</v>
      </c>
      <c r="D56" s="11">
        <f>C56</f>
        <v>0.55859281999999999</v>
      </c>
      <c r="E56" s="35" t="s">
        <v>9</v>
      </c>
      <c r="F56" s="34">
        <v>2.4473046900000002</v>
      </c>
      <c r="G56" s="34">
        <f>SUM(E56:F56)</f>
        <v>2.4473046900000002</v>
      </c>
    </row>
    <row r="57" spans="1:7" x14ac:dyDescent="0.2">
      <c r="A57" s="9" t="s">
        <v>16</v>
      </c>
      <c r="B57" s="11" t="s">
        <v>9</v>
      </c>
      <c r="C57" s="11">
        <f>-2.8939243-0.18294228</f>
        <v>-3.0768665799999999</v>
      </c>
      <c r="D57" s="11">
        <f>C57</f>
        <v>-3.0768665799999999</v>
      </c>
      <c r="E57" s="34" t="s">
        <v>9</v>
      </c>
      <c r="F57" s="34">
        <v>-3.3648153000000001</v>
      </c>
      <c r="G57" s="34">
        <f>SUM(E57:F57)</f>
        <v>-3.3648153000000001</v>
      </c>
    </row>
    <row r="58" spans="1:7" x14ac:dyDescent="0.2">
      <c r="A58" s="15" t="s">
        <v>17</v>
      </c>
      <c r="B58" s="17">
        <f>SUM(B55:B57)</f>
        <v>153.08222799999999</v>
      </c>
      <c r="C58" s="17">
        <f>SUM(C55:C57)</f>
        <v>8.5280271000000027</v>
      </c>
      <c r="D58" s="17">
        <f>SUM(B58:C58)</f>
        <v>161.61025509999999</v>
      </c>
      <c r="E58" s="36">
        <v>153.08222799999999</v>
      </c>
      <c r="F58" s="36">
        <f>SUM(F55:F57)</f>
        <v>10.89281386</v>
      </c>
      <c r="G58" s="36">
        <f>SUM(E58:F58)</f>
        <v>163.97504185999998</v>
      </c>
    </row>
    <row r="59" spans="1:7" x14ac:dyDescent="0.2">
      <c r="A59" s="1"/>
      <c r="B59" s="11"/>
      <c r="C59" s="11"/>
      <c r="D59" s="11"/>
      <c r="E59" s="34"/>
      <c r="F59" s="34"/>
      <c r="G59" s="34"/>
    </row>
    <row r="60" spans="1:7" x14ac:dyDescent="0.2">
      <c r="A60" s="9" t="s">
        <v>18</v>
      </c>
      <c r="B60" s="11"/>
      <c r="C60" s="11"/>
      <c r="D60" s="11"/>
      <c r="E60" s="34"/>
      <c r="F60" s="34"/>
      <c r="G60" s="34"/>
    </row>
    <row r="61" spans="1:7" x14ac:dyDescent="0.2">
      <c r="A61" s="9" t="s">
        <v>7</v>
      </c>
      <c r="B61" s="14">
        <f>B51</f>
        <v>153.08222799999999</v>
      </c>
      <c r="C61" s="11">
        <f>+C51+C56</f>
        <v>42.913432030000003</v>
      </c>
      <c r="D61" s="11">
        <f>SUM(B61:C61)</f>
        <v>195.99566002999998</v>
      </c>
      <c r="E61" s="35">
        <v>153.08222799999999</v>
      </c>
      <c r="F61" s="34">
        <v>42.354839210000002</v>
      </c>
      <c r="G61" s="34">
        <f>SUM(E61:F61)</f>
        <v>195.43706720999998</v>
      </c>
    </row>
    <row r="62" spans="1:7" x14ac:dyDescent="0.2">
      <c r="A62" s="9" t="s">
        <v>8</v>
      </c>
      <c r="B62" s="11" t="s">
        <v>9</v>
      </c>
      <c r="C62" s="11">
        <f>+C52+C57</f>
        <v>-34.38540493</v>
      </c>
      <c r="D62" s="11">
        <f>SUM(B62:C62)</f>
        <v>-34.38540493</v>
      </c>
      <c r="E62" s="34" t="s">
        <v>9</v>
      </c>
      <c r="F62" s="34">
        <v>-31.308538349999999</v>
      </c>
      <c r="G62" s="34">
        <f>SUM(E62:F62)</f>
        <v>-31.308538349999999</v>
      </c>
    </row>
    <row r="63" spans="1:7" x14ac:dyDescent="0.2">
      <c r="A63" s="15" t="s">
        <v>10</v>
      </c>
      <c r="B63" s="17">
        <f>SUM(B61:B62)</f>
        <v>153.08222799999999</v>
      </c>
      <c r="C63" s="17">
        <f>SUM(C61:C62)</f>
        <v>8.5280271000000027</v>
      </c>
      <c r="D63" s="17">
        <f>SUM(D61:D62)</f>
        <v>161.61025509999999</v>
      </c>
      <c r="E63" s="36">
        <v>153.08222799999999</v>
      </c>
      <c r="F63" s="36">
        <f>SUM(F61:F62)</f>
        <v>11.046300860000002</v>
      </c>
      <c r="G63" s="36">
        <f>SUM(G61:G62)</f>
        <v>164.12852885999999</v>
      </c>
    </row>
    <row r="64" spans="1:7" x14ac:dyDescent="0.2">
      <c r="A64" s="47"/>
      <c r="B64" s="48"/>
      <c r="C64" s="49"/>
      <c r="D64" s="50"/>
      <c r="E64" s="51"/>
      <c r="F64" s="51"/>
      <c r="G64" s="51"/>
    </row>
    <row r="65" spans="1:7" x14ac:dyDescent="0.2">
      <c r="A65" s="47"/>
      <c r="B65" s="44"/>
      <c r="C65" s="52"/>
      <c r="D65" s="53"/>
      <c r="E65" s="53"/>
      <c r="F65" s="53"/>
      <c r="G65" s="53"/>
    </row>
    <row r="66" spans="1:7" ht="13.5" thickBot="1" x14ac:dyDescent="0.25">
      <c r="A66" s="6" t="s">
        <v>2</v>
      </c>
      <c r="B66" s="6"/>
      <c r="C66" s="6"/>
      <c r="D66" s="33"/>
      <c r="E66" s="6"/>
      <c r="F66" s="54">
        <v>2013</v>
      </c>
      <c r="G66" s="54">
        <v>2012</v>
      </c>
    </row>
    <row r="67" spans="1:7" x14ac:dyDescent="0.2">
      <c r="A67" s="55" t="s">
        <v>22</v>
      </c>
      <c r="B67" s="55"/>
      <c r="C67" s="55"/>
      <c r="D67" s="55"/>
      <c r="E67" s="55"/>
      <c r="F67" s="17">
        <f>D63+G22</f>
        <v>769.86216559155571</v>
      </c>
      <c r="G67" s="36">
        <f>G63+G43</f>
        <v>770.50817461581084</v>
      </c>
    </row>
    <row r="68" spans="1:7" x14ac:dyDescent="0.2">
      <c r="A68" s="56"/>
      <c r="B68" s="56"/>
      <c r="C68" s="56"/>
      <c r="D68" s="56"/>
      <c r="E68" s="56"/>
      <c r="F68" s="57"/>
      <c r="G68" s="57"/>
    </row>
    <row r="69" spans="1:7" ht="19.5" customHeight="1" x14ac:dyDescent="0.2">
      <c r="A69" s="58" t="s">
        <v>23</v>
      </c>
      <c r="B69" s="58"/>
      <c r="C69" s="58"/>
      <c r="D69" s="58"/>
      <c r="E69" s="58"/>
      <c r="F69" s="58"/>
      <c r="G69" s="58"/>
    </row>
    <row r="70" spans="1:7" x14ac:dyDescent="0.2">
      <c r="A70" s="58" t="s">
        <v>24</v>
      </c>
      <c r="B70" s="58"/>
      <c r="C70" s="58"/>
      <c r="D70" s="58"/>
      <c r="E70" s="58"/>
      <c r="F70" s="58"/>
      <c r="G70" s="58"/>
    </row>
    <row r="71" spans="1:7" x14ac:dyDescent="0.2">
      <c r="A71" s="44"/>
    </row>
    <row r="72" spans="1:7" ht="15" x14ac:dyDescent="0.25">
      <c r="A72" s="59" t="s">
        <v>25</v>
      </c>
      <c r="B72" s="59"/>
      <c r="C72" s="59"/>
      <c r="D72" s="59"/>
      <c r="E72" s="59"/>
      <c r="F72" s="59"/>
      <c r="G72" s="59"/>
    </row>
    <row r="73" spans="1:7" x14ac:dyDescent="0.2">
      <c r="A73" s="44"/>
    </row>
    <row r="74" spans="1:7" ht="252" customHeight="1" x14ac:dyDescent="0.2">
      <c r="A74" s="60" t="s">
        <v>26</v>
      </c>
      <c r="B74" s="60"/>
      <c r="C74" s="60"/>
      <c r="D74" s="60"/>
      <c r="E74" s="60"/>
      <c r="F74" s="60"/>
      <c r="G74" s="60"/>
    </row>
  </sheetData>
  <mergeCells count="11">
    <mergeCell ref="A69:G69"/>
    <mergeCell ref="A70:G70"/>
    <mergeCell ref="A72:G72"/>
    <mergeCell ref="A74:G74"/>
    <mergeCell ref="A1:G1"/>
    <mergeCell ref="A3:G3"/>
    <mergeCell ref="E4:G4"/>
    <mergeCell ref="E25:G25"/>
    <mergeCell ref="A46:G46"/>
    <mergeCell ref="B47:D47"/>
    <mergeCell ref="E47:G47"/>
  </mergeCells>
  <pageMargins left="0.7" right="0.7" top="0.75" bottom="0.75" header="0.3" footer="0.3"/>
  <pageSetup paperSize="9" scale="64"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Note 13</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2014-03-03T17:21:18Z</dcterms:created>
  <dcterms:modified xsi:type="dcterms:W3CDTF">2014-03-04T14:08:14Z</dcterms:modified>
</cp:coreProperties>
</file>