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Emon rahavirta" sheetId="1" r:id="rId1"/>
  </sheets>
  <definedNames>
    <definedName name="_xlnm.Print_Area" localSheetId="0">'Emon rahavirta'!$A$1:$F$51</definedName>
    <definedName name="_xlnm.Print_Titles" localSheetId="0">'Emon rahavirta'!#REF!</definedName>
  </definedNames>
  <calcPr calcId="145621"/>
</workbook>
</file>

<file path=xl/calcChain.xml><?xml version="1.0" encoding="utf-8"?>
<calcChain xmlns="http://schemas.openxmlformats.org/spreadsheetml/2006/main">
  <c r="F42" i="1" l="1"/>
  <c r="E42" i="1"/>
  <c r="F36" i="1"/>
  <c r="E36" i="1"/>
  <c r="F30" i="1"/>
  <c r="E30" i="1"/>
  <c r="F23" i="1"/>
  <c r="E23" i="1"/>
  <c r="F16" i="1"/>
  <c r="E16" i="1"/>
  <c r="E14" i="1"/>
  <c r="F11" i="1"/>
  <c r="F25" i="1" s="1"/>
  <c r="F38" i="1" s="1"/>
  <c r="E10" i="1"/>
  <c r="E9" i="1"/>
  <c r="E11" i="1" s="1"/>
  <c r="E25" i="1" s="1"/>
  <c r="E38" i="1" s="1"/>
</calcChain>
</file>

<file path=xl/sharedStrings.xml><?xml version="1.0" encoding="utf-8"?>
<sst xmlns="http://schemas.openxmlformats.org/spreadsheetml/2006/main" count="40" uniqueCount="37">
  <si>
    <t>Sampo Oyj:n rahavirtalaskelma</t>
  </si>
  <si>
    <t>Milj. e</t>
  </si>
  <si>
    <t>Liiketoiminnan rahavirta</t>
  </si>
  <si>
    <t>Voitto ennen veroja</t>
  </si>
  <si>
    <t>Oikaisut:</t>
  </si>
  <si>
    <t>Poistot</t>
  </si>
  <si>
    <t>Realisoitumattomat arvostusvoitot ja -tappiot</t>
  </si>
  <si>
    <t>Sijoitusten myyntivoitot ja -tappiot</t>
  </si>
  <si>
    <t>Muut oikaisut</t>
  </si>
  <si>
    <t>Oikaisut yhteensä</t>
  </si>
  <si>
    <t>Liiketoiminnan varojen lisäys (-) tai vähennys (+)</t>
  </si>
  <si>
    <r>
      <t xml:space="preserve">Sijoitukset </t>
    </r>
    <r>
      <rPr>
        <vertAlign val="superscript"/>
        <sz val="10"/>
        <rFont val="Arial"/>
        <family val="2"/>
      </rPr>
      <t>*)</t>
    </r>
  </si>
  <si>
    <t>Muut varat</t>
  </si>
  <si>
    <t>Yhteensä</t>
  </si>
  <si>
    <t>Liiketoiminnan velkojen lisäys (+) tai vähennys (-)</t>
  </si>
  <si>
    <t>Rahoitusvelat</t>
  </si>
  <si>
    <t>Muut velat</t>
  </si>
  <si>
    <t>Maksetut korot</t>
  </si>
  <si>
    <t>Maksetut tuloverot</t>
  </si>
  <si>
    <t>Liiketoiminnasta kertyneet nettorahavarat</t>
  </si>
  <si>
    <t>Investointien rahavirta</t>
  </si>
  <si>
    <t>Investoinnit tytär- ja osakkuusyhtiöosakkeisiin</t>
  </si>
  <si>
    <t>Nettoinvestoinnit aineellisiin ja aineettomiin hyödykkeisiin</t>
  </si>
  <si>
    <t>Investoinneista kertyneet nettorahavarat</t>
  </si>
  <si>
    <t>Rahoitustoiminnan rahavirta</t>
  </si>
  <si>
    <t>Maksetut osingot</t>
  </si>
  <si>
    <t>Liikkeeseen lasketut velkakirjat, liikkeeseen laskut</t>
  </si>
  <si>
    <t>Liikkeeseen lasketut velkakirjat, lyhennykset</t>
  </si>
  <si>
    <t>Rahoitukseen käytetyt nettorahavarat</t>
  </si>
  <si>
    <t>Rahavirrat yhteensä</t>
  </si>
  <si>
    <t>Rahavarat tilikauden alussa</t>
  </si>
  <si>
    <t>Rahavarat tilikauden lopussa</t>
  </si>
  <si>
    <t>Rahavarojen nettomuutos</t>
  </si>
  <si>
    <t>*) Sijoitukset sisältävät sekä sijoituskiinteistöt että rahoitusvarat.</t>
  </si>
  <si>
    <t>Lisätietoa rahavirtalaskelmaan:</t>
  </si>
  <si>
    <t>Saadut korot</t>
  </si>
  <si>
    <t>Saadut osingot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</si>
</sst>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0" fontId="1" fillId="0" borderId="0" applyAlignment="0"/>
    <xf numFmtId="0" fontId="2" fillId="0" borderId="1" applyFill="0">
      <alignment horizontal="left"/>
    </xf>
    <xf numFmtId="0" fontId="2" fillId="0" borderId="1" applyFill="0">
      <alignment horizontal="right"/>
    </xf>
    <xf numFmtId="0" fontId="3" fillId="0" borderId="0">
      <alignment wrapText="1"/>
    </xf>
    <xf numFmtId="49" fontId="4" fillId="2" borderId="0">
      <alignment horizontal="right"/>
    </xf>
    <xf numFmtId="49" fontId="5" fillId="0" borderId="0" applyFill="0" applyBorder="0">
      <alignment horizontal="right"/>
    </xf>
    <xf numFmtId="0" fontId="5" fillId="0" borderId="0" applyFill="0" applyBorder="0">
      <alignment horizontal="lef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3" fillId="0" borderId="0" applyNumberFormat="0" applyFont="0" applyFill="0" applyBorder="0" applyAlignment="0"/>
    <xf numFmtId="0" fontId="8" fillId="0" borderId="0">
      <alignment wrapText="1"/>
    </xf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9" fillId="0" borderId="3" applyBorder="0">
      <alignment horizontal="right" vertical="center"/>
    </xf>
    <xf numFmtId="0" fontId="3" fillId="0" borderId="0"/>
    <xf numFmtId="0" fontId="10" fillId="0" borderId="0" applyNumberFormat="0" applyAlignment="0"/>
    <xf numFmtId="49" fontId="11" fillId="0" borderId="0" applyAlignment="0"/>
    <xf numFmtId="0" fontId="12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4" fillId="3" borderId="0" applyNumberFormat="0">
      <alignment horizontal="right"/>
    </xf>
    <xf numFmtId="3" fontId="4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3" fillId="0" borderId="2">
      <alignment horizontal="right"/>
    </xf>
    <xf numFmtId="49" fontId="5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5" fillId="0" borderId="0" applyNumberFormat="0" applyFont="0" applyFill="0" applyBorder="0" applyAlignment="0">
      <alignment wrapText="1"/>
    </xf>
    <xf numFmtId="0" fontId="11" fillId="0" borderId="0">
      <alignment wrapText="1"/>
    </xf>
    <xf numFmtId="0" fontId="2" fillId="0" borderId="1" applyNumberFormat="0" applyFill="0">
      <alignment horizontal="center"/>
    </xf>
    <xf numFmtId="0" fontId="2" fillId="0" borderId="1" applyFill="0">
      <alignment horizontal="left"/>
    </xf>
    <xf numFmtId="4" fontId="3" fillId="3" borderId="2" applyNumberFormat="0">
      <alignment horizontal="right"/>
    </xf>
    <xf numFmtId="0" fontId="5" fillId="0" borderId="2">
      <alignment horizontal="right"/>
    </xf>
    <xf numFmtId="0" fontId="14" fillId="0" borderId="0" applyNumberFormat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3" fillId="2" borderId="2">
      <alignment horizontal="right"/>
    </xf>
    <xf numFmtId="3" fontId="3" fillId="0" borderId="2">
      <alignment horizontal="right"/>
    </xf>
  </cellStyleXfs>
  <cellXfs count="38">
    <xf numFmtId="0" fontId="0" fillId="0" borderId="0" xfId="0"/>
    <xf numFmtId="0" fontId="1" fillId="0" borderId="0" xfId="1"/>
    <xf numFmtId="0" fontId="2" fillId="0" borderId="1" xfId="2" applyFill="1">
      <alignment horizontal="left"/>
    </xf>
    <xf numFmtId="0" fontId="2" fillId="0" borderId="1" xfId="2">
      <alignment horizontal="left"/>
    </xf>
    <xf numFmtId="0" fontId="2" fillId="0" borderId="1" xfId="3" quotePrefix="1">
      <alignment horizontal="right"/>
    </xf>
    <xf numFmtId="0" fontId="3" fillId="0" borderId="0" xfId="4">
      <alignment wrapText="1"/>
    </xf>
    <xf numFmtId="3" fontId="4" fillId="2" borderId="0" xfId="5" applyNumberFormat="1">
      <alignment horizontal="right"/>
    </xf>
    <xf numFmtId="3" fontId="5" fillId="0" borderId="0" xfId="6" applyNumberFormat="1">
      <alignment horizontal="right"/>
    </xf>
    <xf numFmtId="0" fontId="5" fillId="0" borderId="0" xfId="7" applyBorder="1" applyAlignment="1">
      <alignment horizontal="left" indent="3"/>
    </xf>
    <xf numFmtId="0" fontId="0" fillId="0" borderId="0" xfId="0" applyAlignment="1"/>
    <xf numFmtId="4" fontId="0" fillId="0" borderId="0" xfId="0" applyNumberFormat="1"/>
    <xf numFmtId="0" fontId="3" fillId="0" borderId="0" xfId="4" applyAlignment="1">
      <alignment horizontal="left" wrapText="1" indent="3"/>
    </xf>
    <xf numFmtId="0" fontId="3" fillId="0" borderId="0" xfId="0" applyFont="1" applyAlignment="1"/>
    <xf numFmtId="0" fontId="5" fillId="0" borderId="0" xfId="7" applyBorder="1" applyAlignment="1">
      <alignment horizontal="left" indent="6"/>
    </xf>
    <xf numFmtId="0" fontId="0" fillId="0" borderId="0" xfId="0" applyBorder="1"/>
    <xf numFmtId="4" fontId="0" fillId="0" borderId="0" xfId="0" applyNumberFormat="1" applyFill="1"/>
    <xf numFmtId="3" fontId="5" fillId="0" borderId="0" xfId="6" applyNumberFormat="1" applyFill="1">
      <alignment horizontal="right"/>
    </xf>
    <xf numFmtId="0" fontId="3" fillId="0" borderId="2" xfId="8" applyAlignment="1">
      <alignment horizontal="left" indent="3"/>
    </xf>
    <xf numFmtId="3" fontId="3" fillId="2" borderId="2" xfId="9" applyNumberFormat="1">
      <alignment horizontal="right"/>
    </xf>
    <xf numFmtId="3" fontId="3" fillId="0" borderId="2" xfId="10" applyNumberFormat="1">
      <alignment horizontal="right"/>
    </xf>
    <xf numFmtId="0" fontId="6" fillId="0" borderId="0" xfId="0" applyFont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Border="1"/>
    <xf numFmtId="0" fontId="3" fillId="0" borderId="0" xfId="0" applyFont="1"/>
    <xf numFmtId="4" fontId="0" fillId="0" borderId="0" xfId="0" quotePrefix="1" applyNumberFormat="1" applyAlignment="1">
      <alignment horizontal="right"/>
    </xf>
    <xf numFmtId="0" fontId="0" fillId="0" borderId="0" xfId="0" applyFill="1" applyBorder="1" applyAlignment="1">
      <alignment wrapText="1"/>
    </xf>
    <xf numFmtId="49" fontId="5" fillId="0" borderId="0" xfId="6">
      <alignment horizontal="right"/>
    </xf>
    <xf numFmtId="0" fontId="3" fillId="0" borderId="2" xfId="8" applyAlignment="1"/>
    <xf numFmtId="0" fontId="3" fillId="0" borderId="2" xfId="8"/>
    <xf numFmtId="3" fontId="3" fillId="0" borderId="2" xfId="8" applyNumberFormat="1"/>
    <xf numFmtId="3" fontId="5" fillId="0" borderId="0" xfId="11" applyNumberFormat="1" applyFont="1" applyAlignment="1">
      <alignment horizontal="right"/>
    </xf>
    <xf numFmtId="0" fontId="5" fillId="0" borderId="0" xfId="7" applyBorder="1">
      <alignment horizontal="left"/>
    </xf>
    <xf numFmtId="0" fontId="8" fillId="0" borderId="0" xfId="12" quotePrefix="1">
      <alignment wrapText="1"/>
    </xf>
    <xf numFmtId="0" fontId="5" fillId="0" borderId="0" xfId="13"/>
    <xf numFmtId="0" fontId="5" fillId="0" borderId="0" xfId="0" applyFont="1" applyAlignment="1"/>
    <xf numFmtId="1" fontId="3" fillId="0" borderId="0" xfId="0" quotePrefix="1" applyNumberFormat="1" applyFont="1" applyBorder="1" applyAlignment="1" applyProtection="1">
      <alignment horizontal="right"/>
      <protection locked="0"/>
    </xf>
    <xf numFmtId="0" fontId="5" fillId="0" borderId="0" xfId="0" applyFont="1"/>
  </cellXfs>
  <cellStyles count="50">
    <cellStyle name="ar-blank" xfId="14"/>
    <cellStyle name="ar-bold" xfId="4"/>
    <cellStyle name="ar-bold-center" xfId="15"/>
    <cellStyle name="ar-bold-hilite" xfId="16"/>
    <cellStyle name="ar-bold-no-line" xfId="17"/>
    <cellStyle name="ar-bold-right" xfId="18"/>
    <cellStyle name="ar-brace-vertical-centered" xfId="19"/>
    <cellStyle name="ar-download" xfId="20"/>
    <cellStyle name="ar-h1" xfId="21"/>
    <cellStyle name="ar-h2" xfId="1"/>
    <cellStyle name="ar-h3" xfId="22"/>
    <cellStyle name="ar-h4" xfId="23"/>
    <cellStyle name="ar-h5" xfId="24"/>
    <cellStyle name="ar-h6" xfId="25"/>
    <cellStyle name="ar-hilight-right" xfId="26"/>
    <cellStyle name="ar-hilite" xfId="5"/>
    <cellStyle name="ar-hilite-pagebreak" xfId="27"/>
    <cellStyle name="ar-left" xfId="7"/>
    <cellStyle name="ar-left-pagebreak" xfId="28"/>
    <cellStyle name="ar-link-line" xfId="29"/>
    <cellStyle name="ar-pagebreak" xfId="11"/>
    <cellStyle name="ar-right" xfId="6"/>
    <cellStyle name="ar-right-no-border" xfId="30"/>
    <cellStyle name="ar-subtotal" xfId="31"/>
    <cellStyle name="ar-subtotal-hilite" xfId="32"/>
    <cellStyle name="ar-text" xfId="13"/>
    <cellStyle name="ar-text-pagebreak" xfId="33"/>
    <cellStyle name="ar-text-small" xfId="12"/>
    <cellStyle name="ar-th1" xfId="34"/>
    <cellStyle name="ar-thead" xfId="2"/>
    <cellStyle name="ar-thead-center" xfId="35"/>
    <cellStyle name="ar-thead-left" xfId="36"/>
    <cellStyle name="ar-thead-right" xfId="3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F53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5703125" customWidth="1"/>
    <col min="2" max="4" width="3" customWidth="1"/>
    <col min="5" max="6" width="13.5703125" customWidth="1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3" spans="1:6" ht="13.5" thickBot="1" x14ac:dyDescent="0.25">
      <c r="A3" s="2" t="s">
        <v>1</v>
      </c>
      <c r="B3" s="3"/>
      <c r="C3" s="3"/>
      <c r="D3" s="3"/>
      <c r="E3" s="4">
        <v>2013</v>
      </c>
      <c r="F3" s="4">
        <v>2012</v>
      </c>
    </row>
    <row r="4" spans="1:6" x14ac:dyDescent="0.2">
      <c r="A4" s="5" t="s">
        <v>2</v>
      </c>
      <c r="B4" s="5"/>
      <c r="E4" s="6"/>
      <c r="F4" s="7"/>
    </row>
    <row r="5" spans="1:6" x14ac:dyDescent="0.2">
      <c r="A5" s="8" t="s">
        <v>3</v>
      </c>
      <c r="B5" s="9"/>
      <c r="D5" s="10"/>
      <c r="E5" s="6">
        <v>832.29537184000003</v>
      </c>
      <c r="F5" s="7">
        <v>736.52061042000003</v>
      </c>
    </row>
    <row r="6" spans="1:6" x14ac:dyDescent="0.2">
      <c r="A6" s="11" t="s">
        <v>4</v>
      </c>
      <c r="B6" s="12"/>
      <c r="D6" s="10"/>
      <c r="E6" s="6"/>
      <c r="F6" s="7"/>
    </row>
    <row r="7" spans="1:6" x14ac:dyDescent="0.2">
      <c r="A7" s="13" t="s">
        <v>5</v>
      </c>
      <c r="B7" s="14"/>
      <c r="C7" s="14"/>
      <c r="D7" s="15"/>
      <c r="E7" s="6">
        <v>0.32507443000000003</v>
      </c>
      <c r="F7" s="16">
        <v>0.31684016999999998</v>
      </c>
    </row>
    <row r="8" spans="1:6" x14ac:dyDescent="0.2">
      <c r="A8" s="13" t="s">
        <v>6</v>
      </c>
      <c r="B8" s="14"/>
      <c r="C8" s="14"/>
      <c r="D8" s="15"/>
      <c r="E8" s="6">
        <v>0.21015250999999999</v>
      </c>
      <c r="F8" s="16">
        <v>0.65497795999999997</v>
      </c>
    </row>
    <row r="9" spans="1:6" x14ac:dyDescent="0.2">
      <c r="A9" s="13" t="s">
        <v>7</v>
      </c>
      <c r="B9" s="14"/>
      <c r="C9" s="14"/>
      <c r="D9" s="15"/>
      <c r="E9" s="6">
        <f>-5.67861448+0.15236474</f>
        <v>-5.5262497399999999</v>
      </c>
      <c r="F9" s="16">
        <v>-2.7847031200000001</v>
      </c>
    </row>
    <row r="10" spans="1:6" x14ac:dyDescent="0.2">
      <c r="A10" s="13" t="s">
        <v>8</v>
      </c>
      <c r="B10" s="14"/>
      <c r="C10" s="14"/>
      <c r="D10" s="15"/>
      <c r="E10" s="6">
        <f>51.72444676-E28-43.8772911</f>
        <v>-284.70261332000001</v>
      </c>
      <c r="F10" s="16">
        <v>-143.66176882999977</v>
      </c>
    </row>
    <row r="11" spans="1:6" x14ac:dyDescent="0.2">
      <c r="A11" s="17" t="s">
        <v>9</v>
      </c>
      <c r="B11" s="17"/>
      <c r="C11" s="17"/>
      <c r="D11" s="17"/>
      <c r="E11" s="18">
        <f>SUM(E7:E10)</f>
        <v>-289.69363612000001</v>
      </c>
      <c r="F11" s="19">
        <f>SUM(F7:F10)</f>
        <v>-145.47465381999976</v>
      </c>
    </row>
    <row r="12" spans="1:6" x14ac:dyDescent="0.2">
      <c r="A12" s="20"/>
      <c r="E12" s="6"/>
      <c r="F12" s="7"/>
    </row>
    <row r="13" spans="1:6" x14ac:dyDescent="0.2">
      <c r="A13" s="11" t="s">
        <v>10</v>
      </c>
      <c r="B13" s="12"/>
      <c r="E13" s="6"/>
      <c r="F13" s="7"/>
    </row>
    <row r="14" spans="1:6" ht="14.25" x14ac:dyDescent="0.2">
      <c r="A14" s="13" t="s">
        <v>11</v>
      </c>
      <c r="B14" s="21"/>
      <c r="C14" s="22"/>
      <c r="D14" s="10"/>
      <c r="E14" s="6">
        <f>18.25720244-131.75415449</f>
        <v>-113.49695204999999</v>
      </c>
      <c r="F14" s="7">
        <v>441.35853401000003</v>
      </c>
    </row>
    <row r="15" spans="1:6" x14ac:dyDescent="0.2">
      <c r="A15" s="13" t="s">
        <v>12</v>
      </c>
      <c r="B15" s="23"/>
      <c r="C15" s="14"/>
      <c r="D15" s="10"/>
      <c r="E15" s="6">
        <v>0.80434793000000004</v>
      </c>
      <c r="F15" s="7">
        <v>14.117573589999999</v>
      </c>
    </row>
    <row r="16" spans="1:6" s="24" customFormat="1" x14ac:dyDescent="0.2">
      <c r="A16" s="17" t="s">
        <v>13</v>
      </c>
      <c r="B16" s="17"/>
      <c r="C16" s="17"/>
      <c r="D16" s="17"/>
      <c r="E16" s="18">
        <f>SUM(E14:E15)</f>
        <v>-112.69260411999998</v>
      </c>
      <c r="F16" s="19">
        <f>SUM(F14:F15)</f>
        <v>455.47610760000003</v>
      </c>
    </row>
    <row r="17" spans="1:6" s="24" customFormat="1" x14ac:dyDescent="0.2">
      <c r="A17" s="20"/>
      <c r="E17" s="6"/>
      <c r="F17" s="7"/>
    </row>
    <row r="18" spans="1:6" x14ac:dyDescent="0.2">
      <c r="A18" s="11" t="s">
        <v>14</v>
      </c>
      <c r="B18" s="12"/>
      <c r="E18" s="6"/>
      <c r="F18" s="7"/>
    </row>
    <row r="19" spans="1:6" x14ac:dyDescent="0.2">
      <c r="A19" s="13" t="s">
        <v>15</v>
      </c>
      <c r="B19" s="23"/>
      <c r="C19" s="14"/>
      <c r="D19" s="10"/>
      <c r="E19" s="6">
        <v>-1.38904311</v>
      </c>
      <c r="F19" s="7">
        <v>2.50055849</v>
      </c>
    </row>
    <row r="20" spans="1:6" x14ac:dyDescent="0.2">
      <c r="A20" s="13" t="s">
        <v>16</v>
      </c>
      <c r="B20" s="23"/>
      <c r="C20" s="14"/>
      <c r="D20" s="10"/>
      <c r="E20" s="6">
        <v>-22.916821689999999</v>
      </c>
      <c r="F20" s="7">
        <v>43.215235759999999</v>
      </c>
    </row>
    <row r="21" spans="1:6" x14ac:dyDescent="0.2">
      <c r="A21" s="13" t="s">
        <v>17</v>
      </c>
      <c r="C21" s="22"/>
      <c r="D21" s="10"/>
      <c r="E21" s="6">
        <v>-51.738796450000002</v>
      </c>
      <c r="F21" s="7">
        <v>-86.548495630000005</v>
      </c>
    </row>
    <row r="22" spans="1:6" x14ac:dyDescent="0.2">
      <c r="A22" s="13" t="s">
        <v>18</v>
      </c>
      <c r="B22" s="22"/>
      <c r="C22" s="22"/>
      <c r="D22" s="10"/>
      <c r="E22" s="6">
        <v>-1.96153E-3</v>
      </c>
      <c r="F22" s="7">
        <v>3.4766000000000002E-4</v>
      </c>
    </row>
    <row r="23" spans="1:6" s="24" customFormat="1" x14ac:dyDescent="0.2">
      <c r="A23" s="17" t="s">
        <v>13</v>
      </c>
      <c r="B23" s="17"/>
      <c r="C23" s="17"/>
      <c r="D23" s="17"/>
      <c r="E23" s="18">
        <f>SUM(E19:E22)</f>
        <v>-76.046622780000007</v>
      </c>
      <c r="F23" s="19">
        <f>SUM(F19:F22)</f>
        <v>-40.83235372</v>
      </c>
    </row>
    <row r="24" spans="1:6" s="24" customFormat="1" x14ac:dyDescent="0.2">
      <c r="A24" s="20"/>
      <c r="E24" s="6"/>
      <c r="F24" s="7"/>
    </row>
    <row r="25" spans="1:6" x14ac:dyDescent="0.2">
      <c r="A25" s="17" t="s">
        <v>19</v>
      </c>
      <c r="B25" s="17"/>
      <c r="C25" s="17"/>
      <c r="D25" s="17"/>
      <c r="E25" s="18">
        <f>E5+E11+E16+E23</f>
        <v>353.86250882000007</v>
      </c>
      <c r="F25" s="19">
        <f>F5+F11+F16+F23</f>
        <v>1005.6897104800004</v>
      </c>
    </row>
    <row r="26" spans="1:6" x14ac:dyDescent="0.2">
      <c r="A26" s="20"/>
      <c r="E26" s="6"/>
      <c r="F26" s="7"/>
    </row>
    <row r="27" spans="1:6" x14ac:dyDescent="0.2">
      <c r="A27" s="5" t="s">
        <v>20</v>
      </c>
      <c r="B27" s="5"/>
      <c r="E27" s="6"/>
      <c r="F27" s="7"/>
    </row>
    <row r="28" spans="1:6" x14ac:dyDescent="0.2">
      <c r="A28" s="8" t="s">
        <v>21</v>
      </c>
      <c r="B28" s="21"/>
      <c r="C28" s="21"/>
      <c r="D28" s="25"/>
      <c r="E28" s="6">
        <v>292.54976898000001</v>
      </c>
      <c r="F28" s="7">
        <v>223.71452922</v>
      </c>
    </row>
    <row r="29" spans="1:6" x14ac:dyDescent="0.2">
      <c r="A29" s="8" t="s">
        <v>22</v>
      </c>
      <c r="B29" s="26"/>
      <c r="C29" s="26"/>
      <c r="D29" s="10"/>
      <c r="E29" s="6">
        <v>-3.5629050000000002E-2</v>
      </c>
      <c r="F29" s="7">
        <v>-4.7514810000000011E-2</v>
      </c>
    </row>
    <row r="30" spans="1:6" x14ac:dyDescent="0.2">
      <c r="A30" s="17" t="s">
        <v>23</v>
      </c>
      <c r="B30" s="17"/>
      <c r="C30" s="17"/>
      <c r="D30" s="17"/>
      <c r="E30" s="18">
        <f>SUM(E28:E29)</f>
        <v>292.51413993</v>
      </c>
      <c r="F30" s="19">
        <f>SUM(F28:F29)</f>
        <v>223.66701441000001</v>
      </c>
    </row>
    <row r="31" spans="1:6" x14ac:dyDescent="0.2">
      <c r="A31" s="20"/>
      <c r="E31" s="6"/>
      <c r="F31" s="27"/>
    </row>
    <row r="32" spans="1:6" x14ac:dyDescent="0.2">
      <c r="A32" s="5" t="s">
        <v>24</v>
      </c>
      <c r="B32" s="5"/>
      <c r="E32" s="6"/>
      <c r="F32" s="7"/>
    </row>
    <row r="33" spans="1:6" x14ac:dyDescent="0.2">
      <c r="A33" s="13" t="s">
        <v>25</v>
      </c>
      <c r="B33" s="23"/>
      <c r="C33" s="23"/>
      <c r="D33" s="10"/>
      <c r="E33" s="6">
        <v>-746.52736741000001</v>
      </c>
      <c r="F33" s="7">
        <v>-663.44959963999997</v>
      </c>
    </row>
    <row r="34" spans="1:6" x14ac:dyDescent="0.2">
      <c r="A34" s="13" t="s">
        <v>26</v>
      </c>
      <c r="B34" s="23"/>
      <c r="C34" s="23"/>
      <c r="D34" s="10"/>
      <c r="E34" s="6">
        <v>1214.02546747</v>
      </c>
      <c r="F34" s="7">
        <v>2180.9691149999999</v>
      </c>
    </row>
    <row r="35" spans="1:6" x14ac:dyDescent="0.2">
      <c r="A35" s="13" t="s">
        <v>27</v>
      </c>
      <c r="B35" s="23"/>
      <c r="C35" s="23"/>
      <c r="D35" s="10"/>
      <c r="E35" s="6">
        <v>-1306.77514303</v>
      </c>
      <c r="F35" s="7">
        <v>-2362.323425</v>
      </c>
    </row>
    <row r="36" spans="1:6" x14ac:dyDescent="0.2">
      <c r="A36" s="17" t="s">
        <v>28</v>
      </c>
      <c r="B36" s="17"/>
      <c r="C36" s="17"/>
      <c r="D36" s="17"/>
      <c r="E36" s="18">
        <f>SUM(E33:E35)</f>
        <v>-839.27704297000002</v>
      </c>
      <c r="F36" s="19">
        <f>SUM(F33:F35)</f>
        <v>-844.80390964000026</v>
      </c>
    </row>
    <row r="37" spans="1:6" x14ac:dyDescent="0.2">
      <c r="A37" s="20"/>
      <c r="E37" s="6"/>
      <c r="F37" s="7"/>
    </row>
    <row r="38" spans="1:6" x14ac:dyDescent="0.2">
      <c r="A38" s="28" t="s">
        <v>29</v>
      </c>
      <c r="B38" s="28"/>
      <c r="C38" s="29"/>
      <c r="D38" s="30"/>
      <c r="E38" s="18">
        <f>E25+E30+E36</f>
        <v>-192.90039421999995</v>
      </c>
      <c r="F38" s="19">
        <f>F25+F30+F36</f>
        <v>384.55281525000009</v>
      </c>
    </row>
    <row r="39" spans="1:6" x14ac:dyDescent="0.2">
      <c r="A39" s="20"/>
      <c r="E39" s="6"/>
      <c r="F39" s="31"/>
    </row>
    <row r="40" spans="1:6" x14ac:dyDescent="0.2">
      <c r="A40" s="32" t="s">
        <v>30</v>
      </c>
      <c r="B40" s="9"/>
      <c r="D40" s="10"/>
      <c r="E40" s="6">
        <v>473.39569856000003</v>
      </c>
      <c r="F40" s="7">
        <v>88.84288334</v>
      </c>
    </row>
    <row r="41" spans="1:6" x14ac:dyDescent="0.2">
      <c r="A41" s="32" t="s">
        <v>31</v>
      </c>
      <c r="B41" s="9"/>
      <c r="D41" s="10"/>
      <c r="E41" s="6">
        <v>280.49530439</v>
      </c>
      <c r="F41" s="7">
        <v>473.39569856000003</v>
      </c>
    </row>
    <row r="42" spans="1:6" x14ac:dyDescent="0.2">
      <c r="A42" s="28" t="s">
        <v>32</v>
      </c>
      <c r="B42" s="28"/>
      <c r="C42" s="29"/>
      <c r="D42" s="30"/>
      <c r="E42" s="18">
        <f>E41-E40</f>
        <v>-192.90039417000003</v>
      </c>
      <c r="F42" s="19">
        <f>F41-F40</f>
        <v>384.55281522000001</v>
      </c>
    </row>
    <row r="44" spans="1:6" x14ac:dyDescent="0.2">
      <c r="A44" s="33" t="s">
        <v>33</v>
      </c>
      <c r="B44" s="33"/>
      <c r="C44" s="33"/>
      <c r="D44" s="33"/>
      <c r="E44" s="33"/>
      <c r="F44" s="33"/>
    </row>
    <row r="45" spans="1:6" x14ac:dyDescent="0.2">
      <c r="A45" s="20"/>
    </row>
    <row r="46" spans="1:6" x14ac:dyDescent="0.2">
      <c r="A46" s="34" t="s">
        <v>34</v>
      </c>
      <c r="B46" s="34"/>
      <c r="C46" s="34"/>
      <c r="D46" s="34"/>
      <c r="E46" s="34"/>
      <c r="F46" s="34"/>
    </row>
    <row r="47" spans="1:6" x14ac:dyDescent="0.2">
      <c r="A47" s="20"/>
      <c r="B47" s="35"/>
      <c r="E47" s="36"/>
      <c r="F47" s="36"/>
    </row>
    <row r="48" spans="1:6" ht="13.5" thickBot="1" x14ac:dyDescent="0.25">
      <c r="A48" s="3" t="s">
        <v>1</v>
      </c>
      <c r="B48" s="3"/>
      <c r="C48" s="3"/>
      <c r="D48" s="3"/>
      <c r="E48" s="4">
        <v>2013</v>
      </c>
      <c r="F48" s="4">
        <v>2012</v>
      </c>
    </row>
    <row r="49" spans="1:6" x14ac:dyDescent="0.2">
      <c r="A49" s="32" t="s">
        <v>35</v>
      </c>
      <c r="B49" s="35"/>
      <c r="E49" s="6">
        <v>61.028507019999999</v>
      </c>
      <c r="F49" s="7">
        <v>84.378584590000003</v>
      </c>
    </row>
    <row r="50" spans="1:6" x14ac:dyDescent="0.2">
      <c r="A50" s="32" t="s">
        <v>17</v>
      </c>
      <c r="B50" s="35"/>
      <c r="E50" s="6">
        <v>-95.011657479999997</v>
      </c>
      <c r="F50" s="7">
        <v>-141.69730906000001</v>
      </c>
    </row>
    <row r="51" spans="1:6" x14ac:dyDescent="0.2">
      <c r="A51" s="32" t="s">
        <v>36</v>
      </c>
      <c r="B51" s="35"/>
      <c r="E51" s="6">
        <v>878.23528892000002</v>
      </c>
      <c r="F51" s="7">
        <v>768.75305458000003</v>
      </c>
    </row>
    <row r="53" spans="1:6" x14ac:dyDescent="0.2">
      <c r="A53" s="37"/>
    </row>
  </sheetData>
  <mergeCells count="6">
    <mergeCell ref="A1:F1"/>
    <mergeCell ref="A4:B4"/>
    <mergeCell ref="A27:B27"/>
    <mergeCell ref="A32:B32"/>
    <mergeCell ref="A44:F44"/>
    <mergeCell ref="A46:F46"/>
  </mergeCells>
  <pageMargins left="0.74803149606299213" right="0.74803149606299213" top="0.98425196850393704" bottom="0.98425196850393704" header="0.51181102362204722" footer="0.51181102362204722"/>
  <pageSetup paperSize="9" scale="77" firstPageNumber="138" orientation="portrait" useFirstPageNumber="1" r:id="rId1"/>
  <headerFooter alignWithMargins="0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Emon rahavirta</vt:lpstr>
      <vt:lpstr>'Emon rahavirta'!Print_Area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2014-03-03T15:17:18Z</dcterms:created>
  <dcterms:modified xsi:type="dcterms:W3CDTF">2014-03-03T15:17:19Z</dcterms:modified>
</cp:coreProperties>
</file>